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2cdf1463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nway" sheetId="1" r:id="Ra638e6352eea4e4c"/>
    <x:sheet xmlns:r="http://schemas.openxmlformats.org/officeDocument/2006/relationships" name="Assumptions" sheetId="2" r:id="R35e69fa52bdf42f0"/>
    <x:sheet xmlns:r="http://schemas.openxmlformats.org/officeDocument/2006/relationships" name="Forecast" sheetId="3" r:id="Rebb8c1d2c30a47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(#,##0);&quot;-&quot;"/>
    <x:numFmt numFmtId="201" formatCode="mmm-yy"/>
    <x:numFmt numFmtId="202" formatCode="0.0%"/>
    <x:numFmt numFmtId="203" formatCode="$#,##0;($#,##0);&quot;-&quot;"/>
    <x:numFmt numFmtId="204" formatCode="0.00"/>
    <x:numFmt numFmtId="205" formatCode="0.0"/>
  </x:numFmts>
  <x:fonts count="11">
    <x:font>
      <x:sz val="11"/>
      <x:name val="Carlito"/>
    </x:font>
    <x:font>
      <x:sz val="10"/>
      <x:color rgb="FF151515"/>
      <x:name val="Arial"/>
    </x:font>
    <x:font>
      <x:b/>
      <x:sz val="16"/>
      <x:color rgb="FF151515"/>
      <x:name val="Arial"/>
    </x:font>
    <x:font>
      <x:sz val="10"/>
      <x:color rgb="FF0000FF"/>
      <x:name val="Arial"/>
    </x:font>
    <x:font>
      <x:b/>
      <x:sz val="10"/>
      <x:color rgb="FF151515"/>
      <x:name val="Arial"/>
    </x:font>
    <x:font>
      <x:sz val="10"/>
      <x:color rgb="FF00804A"/>
      <x:name val="Arial"/>
    </x:font>
    <x:font>
      <x:b/>
      <x:sz val="10"/>
      <x:color rgb="FF24241F"/>
      <x:name val="Arial"/>
    </x:font>
    <x:font>
      <x:i/>
      <x:sz val="10"/>
      <x:color rgb="FF151515"/>
      <x:name val="Arial"/>
    </x:font>
    <x:font>
      <x:i/>
      <x:sz val="10"/>
      <x:color rgb="FF00804A"/>
      <x:name val="Arial"/>
    </x:font>
    <x:font>
      <x:b/>
      <x:sz val="10"/>
      <x:color rgb="FF00804A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E"/>
      </x:patternFill>
    </x:fill>
    <x:fill>
      <x:patternFill patternType="solid">
        <x:fgColor rgb="FFEAE7DF"/>
      </x:patternFill>
    </x:fill>
    <x:fill>
      <x:patternFill patternType="solid">
        <x:fgColor rgb="FF24241F"/>
      </x:patternFill>
    </x:fill>
  </x:fills>
  <x:borders count="1">
    <x:border/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2" fontId="4" fillId="3" borderId="0" xfId="0" applyNumberFormat="1" applyFont="1" applyFill="1" applyBorder="1"/>
    <x:xf numFmtId="200" fontId="5" fillId="0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2" fontId="5" fillId="0" borderId="0" xfId="0" applyNumberFormat="1" applyFont="1" applyFill="1" applyBorder="1"/>
    <x:xf numFmtId="0" fontId="7" fillId="0" borderId="0" xfId="0" applyNumberFormat="1" applyFont="1" applyFill="1" applyBorder="1"/>
    <x:xf numFmtId="202" fontId="8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3" fontId="4" fillId="0" borderId="0" xfId="0" applyNumberFormat="1" applyFont="1" applyFill="1" applyBorder="1"/>
    <x:xf numFmtId="203" fontId="5" fillId="0" borderId="0" xfId="0" applyNumberFormat="1" applyFont="1" applyFill="1" applyBorder="1"/>
    <x:xf numFmtId="203" fontId="9" fillId="0" borderId="0" xfId="0" applyNumberFormat="1" applyFont="1" applyFill="1" applyBorder="1"/>
    <x:xf numFmtId="204" fontId="1" fillId="0" borderId="0" xfId="0" applyNumberFormat="1" applyFont="1" applyFill="1" applyBorder="1"/>
    <x:xf numFmtId="204" fontId="5" fillId="0" borderId="0" xfId="0" applyNumberFormat="1" applyFont="1" applyFill="1" applyBorder="1"/>
    <x:xf numFmtId="205" fontId="5" fillId="0" borderId="0" xfId="0" applyNumberFormat="1" applyFont="1" applyFill="1" applyBorder="1"/>
    <x:xf numFmtId="205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0" fillId="4" borderId="0" xfId="0" applyNumberFormat="1" applyFont="1" applyFill="1" applyBorder="1"/>
    <x:xf numFmtId="200" fontId="10" fillId="4" borderId="0" xfId="0" applyNumberFormat="1" applyFont="1" applyFill="1" applyBorder="1"/>
    <x:xf numFmtId="201" fontId="1" fillId="4" borderId="0" xfId="0" applyNumberFormat="1" applyFont="1" applyFill="1" applyBorder="1"/>
    <x:xf numFmtId="201" fontId="10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12014"/>
      </x:font>
      <x:fill>
        <x:patternFill patternType="solid">
          <x:bgColor rgb="FFFFE1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7362bbe5d4481" /><Relationship Type="http://schemas.openxmlformats.org/officeDocument/2006/relationships/theme" Target="/xl/theme/theme1.xml" Id="R76c9a5dcd0d144f9" /><Relationship Type="http://schemas.openxmlformats.org/officeDocument/2006/relationships/sharedStrings" Target="/xl/sharedStrings.xml" Id="R550bef9adc454c9a" /><Relationship Type="http://schemas.openxmlformats.org/officeDocument/2006/relationships/worksheet" Target="/xl/worksheets/sheet1.xml" Id="Ra638e6352eea4e4c" /><Relationship Type="http://schemas.openxmlformats.org/officeDocument/2006/relationships/worksheet" Target="/xl/worksheets/sheet2.xml" Id="R35e69fa52bdf42f0" /><Relationship Type="http://schemas.openxmlformats.org/officeDocument/2006/relationships/worksheet" Target="/xl/worksheets/sheet3.xml" Id="Rebb8c1d2c30a47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f413634818f41e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Cash runway by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Cash / no funding</c:v>
          </c:tx>
          <c:spPr>
            <a:solidFill xmlns:a="http://schemas.openxmlformats.org/drawingml/2006/main">
              <a:srgbClr val="24241F"/>
            </a:solidFill>
          </c:spPr>
          <c:marker>
            <c:symbol val="none"/>
          </c:marker>
          <c:cat>
            <c:strRef>
              <c:f>'Runway'!$C$26:$C$61</c:f>
              <c:strCache>
                <c:ptCount val="0"/>
              </c:strCache>
            </c:strRef>
          </c:cat>
          <c:val>
            <c:numRef>
              <c:f>'Runway'!$D$26:$D$61</c:f>
              <c:numCache>
                <c:formatCode>#,##0;(#,##0);"-"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Cash / funding case</c:v>
          </c:tx>
          <c:spPr>
            <a:solidFill xmlns:a="http://schemas.openxmlformats.org/drawingml/2006/main">
              <a:srgbClr val="8A9775"/>
            </a:solidFill>
          </c:spPr>
          <c:marker>
            <c:symbol val="none"/>
          </c:marker>
          <c:cat>
            <c:strRef>
              <c:f>'Runway'!$C$26:$C$61</c:f>
              <c:strCache>
                <c:ptCount val="0"/>
              </c:strCache>
            </c:strRef>
          </c:cat>
          <c:val>
            <c:numRef>
              <c:f>'Runway'!$E$26:$E$61</c:f>
              <c:numCache>
                <c:formatCode>#,##0;(#,##0);"-"</c:formatCode>
                <c:ptCount val="0"/>
              </c:numCache>
            </c:numRef>
          </c:val>
          <c:smooth val="0"/>
        </c:ser>
        <c:ser>
          <c:idx val="2"/>
          <c:order val="2"/>
          <c:tx>
            <c:v>Reserve</c:v>
          </c:tx>
          <c:spPr>
            <a:solidFill xmlns:a="http://schemas.openxmlformats.org/drawingml/2006/main">
              <a:srgbClr val="BC653F"/>
            </a:solidFill>
          </c:spPr>
          <c:marker>
            <c:symbol val="none"/>
          </c:marker>
          <c:cat>
            <c:strRef>
              <c:f>'Runway'!$C$26:$C$61</c:f>
              <c:strCache>
                <c:ptCount val="0"/>
              </c:strCache>
            </c:strRef>
          </c:cat>
          <c:val>
            <c:numRef>
              <c:f>'Runway'!$F$26:$F$61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413634818f41e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928870cef0d43b2" /></Relationships>
</file>

<file path=xl/worksheets/sheet1.xml><?xml version="1.0" encoding="utf-8"?>
<x:worksheet xmlns:x="http://schemas.openxmlformats.org/spreadsheetml/2006/main">
  <x:sheetPr>
    <x:tabColor rgb="FF24241F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8" hidden="0" customWidth="1"/>
    <x:col min="4" max="4" width="21" hidden="0" customWidth="1"/>
    <x:col min="5" max="5" width="21" hidden="0" customWidth="1"/>
    <x:col min="6" max="6" width="21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</x:cols>
  <x:sheetData>
    <x:row r="1" ht="21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1" customHeight="1">
      <x:c r="A2" s="1"/>
      <x:c r="B2" s="1"/>
      <x:c r="C2" s="3" t="str">
        <x:v>Startup runway forecast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1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1" customHeight="1">
      <x:c r="A4" s="1"/>
      <x:c r="B4" s="1"/>
      <x:c r="C4" s="1" t="str">
        <x:v>Case selected</x:v>
      </x:c>
      <x:c r="D4" s="14" t="str">
        <x:f>'Assumptions'!E4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1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1" customHeight="1">
      <x:c r="A6" s="1"/>
      <x:c r="B6" s="1"/>
      <x:c r="C6" s="1" t="str">
        <x:v>Monthly forecast in USD. No new funding is included in the runway calculation.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1" customHeight="1">
      <x:c r="A7" s="1"/>
      <x:c r="B7" s="1"/>
      <x:c r="C7" s="1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1" customHeight="1">
      <x:c r="A8" s="1"/>
      <x:c r="B8" s="1"/>
      <x:c r="C8" s="1" t="str">
        <x:v>Opening cash</x:v>
      </x:c>
      <x:c r="D8" s="20" t="n">
        <x:f>'Assumptions'!D7</x:f>
        <x:v>3000000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1" customHeight="1">
      <x:c r="A9" s="1"/>
      <x:c r="B9" s="1"/>
      <x:c r="C9" s="1" t="str">
        <x:v>Runway at last month burn</x:v>
      </x:c>
      <x:c r="D9" s="28" t="n">
        <x:f>IF('Assumptions'!D21&gt;0,'Assumptions'!D7/'Assumptions'!D21,"n.a.")</x:f>
        <x:v>20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1" customHeight="1">
      <x:c r="A10" s="1"/>
      <x:c r="B10" s="1"/>
      <x:c r="C10" s="1" t="str">
        <x:v>First month below reserve</x:v>
      </x:c>
      <x:c r="D10" s="2" t="n">
        <x:f>'Forecast'!D51</x:f>
        <x:v>12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1" customHeight="1">
      <x:c r="A11" s="1"/>
      <x:c r="B11" s="1"/>
      <x:c r="C11" s="1" t="str">
        <x:v>First month cash is exhausted</x:v>
      </x:c>
      <x:c r="D11" s="2" t="n">
        <x:f>'Forecast'!D52</x:f>
        <x:v>14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1" customHeight="1">
      <x:c r="A12" s="1"/>
      <x:c r="B12" s="1"/>
      <x:c r="C12" s="1" t="str">
        <x:v>Latest raise-start month</x:v>
      </x:c>
      <x:c r="D12" s="2" t="n">
        <x:f>'Forecast'!D53</x:f>
        <x:v>3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1" customHeight="1">
      <x:c r="A13" s="1"/>
      <x:c r="B13" s="1"/>
      <x:c r="C13" s="1" t="str">
        <x:v>Milestone month</x:v>
      </x:c>
      <x:c r="D13" s="2" t="n">
        <x:f>'Forecast'!D54</x:f>
        <x:v>10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1" customHeight="1">
      <x:c r="A14" s="1"/>
      <x:c r="B14" s="1"/>
      <x:c r="C14" s="1" t="str">
        <x:v>Cash at milestone</x:v>
      </x:c>
      <x:c r="D14" s="20" t="n">
        <x:f>'Forecast'!D55</x:f>
        <x:v>950000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1" customHeight="1">
      <x:c r="A15" s="1"/>
      <x:c r="B15" s="1"/>
      <x:c r="C15" s="1" t="str">
        <x:v>Timing</x:v>
      </x:c>
      <x:c r="D15" s="2" t="str">
        <x:f>'Forecast'!D56</x:f>
        <x:v>Milestone follows raise-start deadline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1" customHeight="1">
      <x:c r="A16" s="1"/>
      <x:c r="B16" s="1"/>
      <x:c r="C16" s="1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1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1" customHeight="1">
      <x:c r="A18" s="1"/>
      <x:c r="B18" s="1"/>
      <x:c r="C18" s="1" t="str">
        <x:v>How to use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1" customHeight="1">
      <x:c r="A19" s="1"/>
      <x:c r="B19" s="1"/>
      <x:c r="C19" s="1" t="str">
        <x:v>Edit the blue cells on Assumptions. Select one case at a time.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1" customHeight="1">
      <x:c r="A20" s="1"/>
      <x:c r="B20" s="1"/>
      <x:c r="C20" s="1" t="str">
        <x:v>Review hiring, collections, cash costs and the month cash crosses the reserve.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1" customHeight="1">
      <x:c r="A21" s="1"/>
      <x:c r="B21" s="1"/>
      <x:c r="C21" s="1" t="str">
        <x:v>Keep hypothetical funding off until you want to test a separate financing case.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1" customHeight="1">
      <x:c r="A22" s="1"/>
      <x:c r="B22" s="1"/>
      <x:c r="C22" s="1" t="str">
        <x:v>The milestone combines commercial evidence with timing you set, not only ARR.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1" customHeight="1">
      <x:c r="A23" s="1"/>
      <x:c r="B23" s="1"/>
      <x:c r="C23" s="1" t="str">
        <x:v>A 36-month forecast is a planning horizon, not a promise of 36 months of cash.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1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1" customHeight="1">
      <x:c r="A25" s="1"/>
      <x:c r="B25" s="1"/>
      <x:c r="C25" s="32" t="str">
        <x:v>Month</x:v>
      </x:c>
      <x:c r="D25" s="33" t="str">
        <x:v>Cash / no funding</x:v>
      </x:c>
      <x:c r="E25" s="33" t="str">
        <x:v>Cash / funding case</x:v>
      </x:c>
      <x:c r="F25" s="33" t="str">
        <x:v>Reserve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1" customHeight="1">
      <x:c r="A26" s="1"/>
      <x:c r="B26" s="1"/>
      <x:c r="C26" s="1" t="str">
        <x:f>TEXT('Forecast'!D6,"mmm-yy")</x:f>
        <x:v>Oct-26</x:v>
      </x:c>
      <x:c r="D26" s="20" t="n">
        <x:f>'Forecast'!D41</x:f>
        <x:v>2850000</x:v>
      </x:c>
      <x:c r="E26" s="20" t="n">
        <x:f>'Forecast'!D46</x:f>
        <x:v>2850000</x:v>
      </x:c>
      <x:c r="F26" s="20" t="n">
        <x:f>'Forecast'!D42</x:f>
        <x:v>500000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</x:row>
    <x:row r="27" ht="21" customHeight="1">
      <x:c r="A27" s="1"/>
      <x:c r="B27" s="1"/>
      <x:c r="C27" s="1" t="str">
        <x:f>TEXT('Forecast'!E6,"mmm-yy")</x:f>
        <x:v>Nov-26</x:v>
      </x:c>
      <x:c r="D27" s="20" t="n">
        <x:f>'Forecast'!E41</x:f>
        <x:v>2700000</x:v>
      </x:c>
      <x:c r="E27" s="20" t="n">
        <x:f>'Forecast'!E46</x:f>
        <x:v>2700000</x:v>
      </x:c>
      <x:c r="F27" s="20" t="n">
        <x:f>'Forecast'!E42</x:f>
        <x:v>500000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1" customHeight="1">
      <x:c r="A28" s="1"/>
      <x:c r="B28" s="1"/>
      <x:c r="C28" s="1" t="str">
        <x:f>TEXT('Forecast'!F6,"mmm-yy")</x:f>
        <x:v>Dec-26</x:v>
      </x:c>
      <x:c r="D28" s="20" t="n">
        <x:f>'Forecast'!F41</x:f>
        <x:v>2550000</x:v>
      </x:c>
      <x:c r="E28" s="20" t="n">
        <x:f>'Forecast'!F46</x:f>
        <x:v>2550000</x:v>
      </x:c>
      <x:c r="F28" s="20" t="n">
        <x:f>'Forecast'!F42</x:f>
        <x:v>500000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</x:row>
    <x:row r="29" ht="21" customHeight="1">
      <x:c r="A29" s="1"/>
      <x:c r="B29" s="1"/>
      <x:c r="C29" s="1" t="str">
        <x:f>TEXT('Forecast'!G6,"mmm-yy")</x:f>
        <x:v>Jan-27</x:v>
      </x:c>
      <x:c r="D29" s="20" t="n">
        <x:f>'Forecast'!G41</x:f>
        <x:v>2350000</x:v>
      </x:c>
      <x:c r="E29" s="20" t="n">
        <x:f>'Forecast'!G46</x:f>
        <x:v>2350000</x:v>
      </x:c>
      <x:c r="F29" s="20" t="n">
        <x:f>'Forecast'!G42</x:f>
        <x:v>500000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</x:row>
    <x:row r="30" ht="21" customHeight="1">
      <x:c r="A30" s="1"/>
      <x:c r="B30" s="1"/>
      <x:c r="C30" s="1" t="str">
        <x:f>TEXT('Forecast'!H6,"mmm-yy")</x:f>
        <x:v>Feb-27</x:v>
      </x:c>
      <x:c r="D30" s="20" t="n">
        <x:f>'Forecast'!H41</x:f>
        <x:v>2150000</x:v>
      </x:c>
      <x:c r="E30" s="20" t="n">
        <x:f>'Forecast'!H46</x:f>
        <x:v>2150000</x:v>
      </x:c>
      <x:c r="F30" s="20" t="n">
        <x:f>'Forecast'!H42</x:f>
        <x:v>500000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</x:row>
    <x:row r="31" ht="21" customHeight="1">
      <x:c r="A31" s="1"/>
      <x:c r="B31" s="1"/>
      <x:c r="C31" s="1" t="str">
        <x:f>TEXT('Forecast'!I6,"mmm-yy")</x:f>
        <x:v>Mar-27</x:v>
      </x:c>
      <x:c r="D31" s="20" t="n">
        <x:f>'Forecast'!I41</x:f>
        <x:v>1950000</x:v>
      </x:c>
      <x:c r="E31" s="20" t="n">
        <x:f>'Forecast'!I46</x:f>
        <x:v>1950000</x:v>
      </x:c>
      <x:c r="F31" s="20" t="n">
        <x:f>'Forecast'!I42</x:f>
        <x:v>500000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</x:row>
    <x:row r="32" ht="21" customHeight="1">
      <x:c r="A32" s="1"/>
      <x:c r="B32" s="1"/>
      <x:c r="C32" s="1" t="str">
        <x:f>TEXT('Forecast'!J6,"mmm-yy")</x:f>
        <x:v>Apr-27</x:v>
      </x:c>
      <x:c r="D32" s="20" t="n">
        <x:f>'Forecast'!J41</x:f>
        <x:v>1700000</x:v>
      </x:c>
      <x:c r="E32" s="20" t="n">
        <x:f>'Forecast'!J46</x:f>
        <x:v>1700000</x:v>
      </x:c>
      <x:c r="F32" s="20" t="n">
        <x:f>'Forecast'!J42</x:f>
        <x:v>500000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</x:row>
    <x:row r="33" ht="21" customHeight="1">
      <x:c r="A33" s="1"/>
      <x:c r="B33" s="1"/>
      <x:c r="C33" s="1" t="str">
        <x:f>TEXT('Forecast'!K6,"mmm-yy")</x:f>
        <x:v>May-27</x:v>
      </x:c>
      <x:c r="D33" s="20" t="n">
        <x:f>'Forecast'!K41</x:f>
        <x:v>1450000</x:v>
      </x:c>
      <x:c r="E33" s="20" t="n">
        <x:f>'Forecast'!K46</x:f>
        <x:v>1450000</x:v>
      </x:c>
      <x:c r="F33" s="20" t="n">
        <x:f>'Forecast'!K42</x:f>
        <x:v>500000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</x:row>
    <x:row r="34" ht="21" customHeight="1">
      <x:c r="A34" s="1"/>
      <x:c r="B34" s="1"/>
      <x:c r="C34" s="1" t="str">
        <x:f>TEXT('Forecast'!L6,"mmm-yy")</x:f>
        <x:v>Jun-27</x:v>
      </x:c>
      <x:c r="D34" s="20" t="n">
        <x:f>'Forecast'!L41</x:f>
        <x:v>1200000</x:v>
      </x:c>
      <x:c r="E34" s="20" t="n">
        <x:f>'Forecast'!L46</x:f>
        <x:v>1200000</x:v>
      </x:c>
      <x:c r="F34" s="20" t="n">
        <x:f>'Forecast'!L42</x:f>
        <x:v>500000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1" customHeight="1">
      <x:c r="A35" s="1"/>
      <x:c r="B35" s="1"/>
      <x:c r="C35" s="1" t="str">
        <x:f>TEXT('Forecast'!M6,"mmm-yy")</x:f>
        <x:v>Jul-27</x:v>
      </x:c>
      <x:c r="D35" s="20" t="n">
        <x:f>'Forecast'!M41</x:f>
        <x:v>950000</x:v>
      </x:c>
      <x:c r="E35" s="20" t="n">
        <x:f>'Forecast'!M46</x:f>
        <x:v>950000</x:v>
      </x:c>
      <x:c r="F35" s="20" t="n">
        <x:f>'Forecast'!M42</x:f>
        <x:v>500000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</x:row>
    <x:row r="36" ht="21" customHeight="1">
      <x:c r="A36" s="1"/>
      <x:c r="B36" s="1"/>
      <x:c r="C36" s="1" t="str">
        <x:f>TEXT('Forecast'!N6,"mmm-yy")</x:f>
        <x:v>Aug-27</x:v>
      </x:c>
      <x:c r="D36" s="20" t="n">
        <x:f>'Forecast'!N41</x:f>
        <x:v>700000</x:v>
      </x:c>
      <x:c r="E36" s="20" t="n">
        <x:f>'Forecast'!N46</x:f>
        <x:v>700000</x:v>
      </x:c>
      <x:c r="F36" s="20" t="n">
        <x:f>'Forecast'!N42</x:f>
        <x:v>500000</x:v>
      </x:c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</x:row>
    <x:row r="37" ht="21" customHeight="1">
      <x:c r="A37" s="1"/>
      <x:c r="B37" s="1"/>
      <x:c r="C37" s="1" t="str">
        <x:f>TEXT('Forecast'!O6,"mmm-yy")</x:f>
        <x:v>Sep-27</x:v>
      </x:c>
      <x:c r="D37" s="20" t="n">
        <x:f>'Forecast'!O41</x:f>
        <x:v>450000</x:v>
      </x:c>
      <x:c r="E37" s="20" t="n">
        <x:f>'Forecast'!O46</x:f>
        <x:v>450000</x:v>
      </x:c>
      <x:c r="F37" s="20" t="n">
        <x:f>'Forecast'!O42</x:f>
        <x:v>500000</x:v>
      </x:c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</x:row>
    <x:row r="38" ht="21" customHeight="1">
      <x:c r="A38" s="1"/>
      <x:c r="B38" s="1"/>
      <x:c r="C38" s="1" t="str">
        <x:f>TEXT('Forecast'!P6,"mmm-yy")</x:f>
        <x:v>Oct-27</x:v>
      </x:c>
      <x:c r="D38" s="20" t="n">
        <x:f>'Forecast'!P41</x:f>
        <x:v>200000</x:v>
      </x:c>
      <x:c r="E38" s="20" t="n">
        <x:f>'Forecast'!P46</x:f>
        <x:v>200000</x:v>
      </x:c>
      <x:c r="F38" s="20" t="n">
        <x:f>'Forecast'!P42</x:f>
        <x:v>500000</x:v>
      </x:c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</x:row>
    <x:row r="39" ht="21" customHeight="1">
      <x:c r="A39" s="1"/>
      <x:c r="B39" s="1"/>
      <x:c r="C39" s="1" t="str">
        <x:f>TEXT('Forecast'!Q6,"mmm-yy")</x:f>
        <x:v>Nov-27</x:v>
      </x:c>
      <x:c r="D39" s="20" t="n">
        <x:f>'Forecast'!Q41</x:f>
        <x:v>-50000</x:v>
      </x:c>
      <x:c r="E39" s="20" t="n">
        <x:f>'Forecast'!Q46</x:f>
        <x:v>-50000</x:v>
      </x:c>
      <x:c r="F39" s="20" t="n">
        <x:f>'Forecast'!Q42</x:f>
        <x:v>500000</x:v>
      </x:c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</x:row>
    <x:row r="40" ht="21" customHeight="1">
      <x:c r="A40" s="1"/>
      <x:c r="B40" s="1"/>
      <x:c r="C40" s="1" t="str">
        <x:f>TEXT('Forecast'!R6,"mmm-yy")</x:f>
        <x:v>Dec-27</x:v>
      </x:c>
      <x:c r="D40" s="20" t="n">
        <x:f>'Forecast'!R41</x:f>
        <x:v>-300000</x:v>
      </x:c>
      <x:c r="E40" s="20" t="n">
        <x:f>'Forecast'!R46</x:f>
        <x:v>-300000</x:v>
      </x:c>
      <x:c r="F40" s="20" t="n">
        <x:f>'Forecast'!R42</x:f>
        <x:v>500000</x:v>
      </x:c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</x:row>
    <x:row r="41" ht="21" customHeight="1">
      <x:c r="A41" s="1"/>
      <x:c r="B41" s="1"/>
      <x:c r="C41" s="1" t="str">
        <x:f>TEXT('Forecast'!S6,"mmm-yy")</x:f>
        <x:v>Jan-28</x:v>
      </x:c>
      <x:c r="D41" s="20" t="n">
        <x:f>'Forecast'!S41</x:f>
        <x:v>-550000</x:v>
      </x:c>
      <x:c r="E41" s="20" t="n">
        <x:f>'Forecast'!S46</x:f>
        <x:v>-550000</x:v>
      </x:c>
      <x:c r="F41" s="20" t="n">
        <x:f>'Forecast'!S42</x:f>
        <x:v>500000</x:v>
      </x:c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</x:row>
    <x:row r="42" ht="21" customHeight="1">
      <x:c r="A42" s="1"/>
      <x:c r="B42" s="1"/>
      <x:c r="C42" s="1" t="str">
        <x:f>TEXT('Forecast'!T6,"mmm-yy")</x:f>
        <x:v>Feb-28</x:v>
      </x:c>
      <x:c r="D42" s="20" t="n">
        <x:f>'Forecast'!T41</x:f>
        <x:v>-800000</x:v>
      </x:c>
      <x:c r="E42" s="20" t="n">
        <x:f>'Forecast'!T46</x:f>
        <x:v>-800000</x:v>
      </x:c>
      <x:c r="F42" s="20" t="n">
        <x:f>'Forecast'!T42</x:f>
        <x:v>500000</x:v>
      </x:c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</x:row>
    <x:row r="43" ht="21" customHeight="1">
      <x:c r="A43" s="1"/>
      <x:c r="B43" s="1"/>
      <x:c r="C43" s="1" t="str">
        <x:f>TEXT('Forecast'!U6,"mmm-yy")</x:f>
        <x:v>Mar-28</x:v>
      </x:c>
      <x:c r="D43" s="20" t="n">
        <x:f>'Forecast'!U41</x:f>
        <x:v>-1050000</x:v>
      </x:c>
      <x:c r="E43" s="20" t="n">
        <x:f>'Forecast'!U46</x:f>
        <x:v>-1050000</x:v>
      </x:c>
      <x:c r="F43" s="20" t="n">
        <x:f>'Forecast'!U42</x:f>
        <x:v>500000</x:v>
      </x:c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</x:row>
    <x:row r="44" ht="21" customHeight="1">
      <x:c r="A44" s="1"/>
      <x:c r="B44" s="1"/>
      <x:c r="C44" s="1" t="str">
        <x:f>TEXT('Forecast'!V6,"mmm-yy")</x:f>
        <x:v>Apr-28</x:v>
      </x:c>
      <x:c r="D44" s="20" t="n">
        <x:f>'Forecast'!V41</x:f>
        <x:v>-1300000</x:v>
      </x:c>
      <x:c r="E44" s="20" t="n">
        <x:f>'Forecast'!V46</x:f>
        <x:v>-1300000</x:v>
      </x:c>
      <x:c r="F44" s="20" t="n">
        <x:f>'Forecast'!V42</x:f>
        <x:v>500000</x:v>
      </x:c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</x:row>
    <x:row r="45" ht="21" customHeight="1">
      <x:c r="A45" s="1"/>
      <x:c r="B45" s="1"/>
      <x:c r="C45" s="1" t="str">
        <x:f>TEXT('Forecast'!W6,"mmm-yy")</x:f>
        <x:v>May-28</x:v>
      </x:c>
      <x:c r="D45" s="20" t="n">
        <x:f>'Forecast'!W41</x:f>
        <x:v>-1550000</x:v>
      </x:c>
      <x:c r="E45" s="20" t="n">
        <x:f>'Forecast'!W46</x:f>
        <x:v>-1550000</x:v>
      </x:c>
      <x:c r="F45" s="20" t="n">
        <x:f>'Forecast'!W42</x:f>
        <x:v>500000</x:v>
      </x:c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</x:row>
    <x:row r="46" ht="21" customHeight="1">
      <x:c r="A46" s="1"/>
      <x:c r="B46" s="1"/>
      <x:c r="C46" s="1" t="str">
        <x:f>TEXT('Forecast'!X6,"mmm-yy")</x:f>
        <x:v>Jun-28</x:v>
      </x:c>
      <x:c r="D46" s="20" t="n">
        <x:f>'Forecast'!X41</x:f>
        <x:v>-1800000</x:v>
      </x:c>
      <x:c r="E46" s="20" t="n">
        <x:f>'Forecast'!X46</x:f>
        <x:v>-1800000</x:v>
      </x:c>
      <x:c r="F46" s="20" t="n">
        <x:f>'Forecast'!X42</x:f>
        <x:v>500000</x:v>
      </x:c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</x:row>
    <x:row r="47" ht="21" customHeight="1">
      <x:c r="A47" s="1"/>
      <x:c r="B47" s="1"/>
      <x:c r="C47" s="1" t="str">
        <x:f>TEXT('Forecast'!Y6,"mmm-yy")</x:f>
        <x:v>Jul-28</x:v>
      </x:c>
      <x:c r="D47" s="20" t="n">
        <x:f>'Forecast'!Y41</x:f>
        <x:v>-2050000</x:v>
      </x:c>
      <x:c r="E47" s="20" t="n">
        <x:f>'Forecast'!Y46</x:f>
        <x:v>-2050000</x:v>
      </x:c>
      <x:c r="F47" s="20" t="n">
        <x:f>'Forecast'!Y42</x:f>
        <x:v>500000</x:v>
      </x:c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1" customHeight="1">
      <x:c r="A48" s="1"/>
      <x:c r="B48" s="1"/>
      <x:c r="C48" s="1" t="str">
        <x:f>TEXT('Forecast'!Z6,"mmm-yy")</x:f>
        <x:v>Aug-28</x:v>
      </x:c>
      <x:c r="D48" s="20" t="n">
        <x:f>'Forecast'!Z41</x:f>
        <x:v>-2300000</x:v>
      </x:c>
      <x:c r="E48" s="20" t="n">
        <x:f>'Forecast'!Z46</x:f>
        <x:v>-2300000</x:v>
      </x:c>
      <x:c r="F48" s="20" t="n">
        <x:f>'Forecast'!Z42</x:f>
        <x:v>500000</x:v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</x:row>
    <x:row r="49" ht="21" customHeight="1">
      <x:c r="A49" s="1"/>
      <x:c r="B49" s="1"/>
      <x:c r="C49" s="1" t="str">
        <x:f>TEXT('Forecast'!AA6,"mmm-yy")</x:f>
        <x:v>Sep-28</x:v>
      </x:c>
      <x:c r="D49" s="20" t="n">
        <x:f>'Forecast'!AA41</x:f>
        <x:v>-2550000</x:v>
      </x:c>
      <x:c r="E49" s="20" t="n">
        <x:f>'Forecast'!AA46</x:f>
        <x:v>-2550000</x:v>
      </x:c>
      <x:c r="F49" s="20" t="n">
        <x:f>'Forecast'!AA42</x:f>
        <x:v>500000</x:v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</x:row>
    <x:row r="50" ht="21" customHeight="1">
      <x:c r="A50" s="1"/>
      <x:c r="B50" s="1"/>
      <x:c r="C50" s="1" t="str">
        <x:f>TEXT('Forecast'!AB6,"mmm-yy")</x:f>
        <x:v>Oct-28</x:v>
      </x:c>
      <x:c r="D50" s="20" t="n">
        <x:f>'Forecast'!AB41</x:f>
        <x:v>-2800000</x:v>
      </x:c>
      <x:c r="E50" s="20" t="n">
        <x:f>'Forecast'!AB46</x:f>
        <x:v>-2800000</x:v>
      </x:c>
      <x:c r="F50" s="20" t="n">
        <x:f>'Forecast'!AB42</x:f>
        <x:v>500000</x:v>
      </x:c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</x:row>
    <x:row r="51" ht="21" customHeight="1">
      <x:c r="A51" s="1"/>
      <x:c r="B51" s="1"/>
      <x:c r="C51" s="1" t="str">
        <x:f>TEXT('Forecast'!AC6,"mmm-yy")</x:f>
        <x:v>Nov-28</x:v>
      </x:c>
      <x:c r="D51" s="20" t="n">
        <x:f>'Forecast'!AC41</x:f>
        <x:v>-3050000</x:v>
      </x:c>
      <x:c r="E51" s="20" t="n">
        <x:f>'Forecast'!AC46</x:f>
        <x:v>-3050000</x:v>
      </x:c>
      <x:c r="F51" s="20" t="n">
        <x:f>'Forecast'!AC42</x:f>
        <x:v>500000</x:v>
      </x:c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1" customHeight="1">
      <x:c r="A52" s="1"/>
      <x:c r="B52" s="1"/>
      <x:c r="C52" s="1" t="str">
        <x:f>TEXT('Forecast'!AD6,"mmm-yy")</x:f>
        <x:v>Dec-28</x:v>
      </x:c>
      <x:c r="D52" s="20" t="n">
        <x:f>'Forecast'!AD41</x:f>
        <x:v>-3300000</x:v>
      </x:c>
      <x:c r="E52" s="20" t="n">
        <x:f>'Forecast'!AD46</x:f>
        <x:v>-3300000</x:v>
      </x:c>
      <x:c r="F52" s="20" t="n">
        <x:f>'Forecast'!AD42</x:f>
        <x:v>500000</x:v>
      </x:c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1" customHeight="1">
      <x:c r="A53" s="1"/>
      <x:c r="B53" s="1"/>
      <x:c r="C53" s="1" t="str">
        <x:f>TEXT('Forecast'!AE6,"mmm-yy")</x:f>
        <x:v>Jan-29</x:v>
      </x:c>
      <x:c r="D53" s="20" t="n">
        <x:f>'Forecast'!AE41</x:f>
        <x:v>-3550000</x:v>
      </x:c>
      <x:c r="E53" s="20" t="n">
        <x:f>'Forecast'!AE46</x:f>
        <x:v>-3550000</x:v>
      </x:c>
      <x:c r="F53" s="20" t="n">
        <x:f>'Forecast'!AE42</x:f>
        <x:v>500000</x:v>
      </x:c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1" customHeight="1">
      <x:c r="A54" s="1"/>
      <x:c r="B54" s="1"/>
      <x:c r="C54" s="1" t="str">
        <x:f>TEXT('Forecast'!AF6,"mmm-yy")</x:f>
        <x:v>Feb-29</x:v>
      </x:c>
      <x:c r="D54" s="20" t="n">
        <x:f>'Forecast'!AF41</x:f>
        <x:v>-3800000</x:v>
      </x:c>
      <x:c r="E54" s="20" t="n">
        <x:f>'Forecast'!AF46</x:f>
        <x:v>-3800000</x:v>
      </x:c>
      <x:c r="F54" s="20" t="n">
        <x:f>'Forecast'!AF42</x:f>
        <x:v>500000</x:v>
      </x:c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1" customHeight="1">
      <x:c r="A55" s="1"/>
      <x:c r="B55" s="1"/>
      <x:c r="C55" s="1" t="str">
        <x:f>TEXT('Forecast'!AG6,"mmm-yy")</x:f>
        <x:v>Mar-29</x:v>
      </x:c>
      <x:c r="D55" s="20" t="n">
        <x:f>'Forecast'!AG41</x:f>
        <x:v>-4050000</x:v>
      </x:c>
      <x:c r="E55" s="20" t="n">
        <x:f>'Forecast'!AG46</x:f>
        <x:v>-4050000</x:v>
      </x:c>
      <x:c r="F55" s="20" t="n">
        <x:f>'Forecast'!AG42</x:f>
        <x:v>500000</x:v>
      </x:c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1" customHeight="1">
      <x:c r="A56" s="1"/>
      <x:c r="B56" s="1"/>
      <x:c r="C56" s="1" t="str">
        <x:f>TEXT('Forecast'!AH6,"mmm-yy")</x:f>
        <x:v>Apr-29</x:v>
      </x:c>
      <x:c r="D56" s="20" t="n">
        <x:f>'Forecast'!AH41</x:f>
        <x:v>-4300000</x:v>
      </x:c>
      <x:c r="E56" s="20" t="n">
        <x:f>'Forecast'!AH46</x:f>
        <x:v>-4300000</x:v>
      </x:c>
      <x:c r="F56" s="20" t="n">
        <x:f>'Forecast'!AH42</x:f>
        <x:v>500000</x:v>
      </x:c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1" customHeight="1">
      <x:c r="A57" s="1"/>
      <x:c r="B57" s="1"/>
      <x:c r="C57" s="1" t="str">
        <x:f>TEXT('Forecast'!AI6,"mmm-yy")</x:f>
        <x:v>May-29</x:v>
      </x:c>
      <x:c r="D57" s="20" t="n">
        <x:f>'Forecast'!AI41</x:f>
        <x:v>-4550000</x:v>
      </x:c>
      <x:c r="E57" s="20" t="n">
        <x:f>'Forecast'!AI46</x:f>
        <x:v>-4550000</x:v>
      </x:c>
      <x:c r="F57" s="20" t="n">
        <x:f>'Forecast'!AI42</x:f>
        <x:v>500000</x:v>
      </x:c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1" customHeight="1">
      <x:c r="A58" s="1"/>
      <x:c r="B58" s="1"/>
      <x:c r="C58" s="1" t="str">
        <x:f>TEXT('Forecast'!AJ6,"mmm-yy")</x:f>
        <x:v>Jun-29</x:v>
      </x:c>
      <x:c r="D58" s="20" t="n">
        <x:f>'Forecast'!AJ41</x:f>
        <x:v>-4800000</x:v>
      </x:c>
      <x:c r="E58" s="20" t="n">
        <x:f>'Forecast'!AJ46</x:f>
        <x:v>-4800000</x:v>
      </x:c>
      <x:c r="F58" s="20" t="n">
        <x:f>'Forecast'!AJ42</x:f>
        <x:v>500000</x:v>
      </x:c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</x:row>
    <x:row r="59" ht="21" customHeight="1">
      <x:c r="A59" s="1"/>
      <x:c r="B59" s="1"/>
      <x:c r="C59" s="1" t="str">
        <x:f>TEXT('Forecast'!AK6,"mmm-yy")</x:f>
        <x:v>Jul-29</x:v>
      </x:c>
      <x:c r="D59" s="20" t="n">
        <x:f>'Forecast'!AK41</x:f>
        <x:v>-5050000</x:v>
      </x:c>
      <x:c r="E59" s="20" t="n">
        <x:f>'Forecast'!AK46</x:f>
        <x:v>-5050000</x:v>
      </x:c>
      <x:c r="F59" s="20" t="n">
        <x:f>'Forecast'!AK42</x:f>
        <x:v>500000</x:v>
      </x:c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</x:row>
    <x:row r="60" ht="21" customHeight="1">
      <x:c r="A60" s="1"/>
      <x:c r="B60" s="1"/>
      <x:c r="C60" s="1" t="str">
        <x:f>TEXT('Forecast'!AL6,"mmm-yy")</x:f>
        <x:v>Aug-29</x:v>
      </x:c>
      <x:c r="D60" s="20" t="n">
        <x:f>'Forecast'!AL41</x:f>
        <x:v>-5300000</x:v>
      </x:c>
      <x:c r="E60" s="20" t="n">
        <x:f>'Forecast'!AL46</x:f>
        <x:v>-5300000</x:v>
      </x:c>
      <x:c r="F60" s="20" t="n">
        <x:f>'Forecast'!AL42</x:f>
        <x:v>500000</x:v>
      </x:c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</x:row>
    <x:row r="61" ht="21" customHeight="1">
      <x:c r="A61" s="1"/>
      <x:c r="B61" s="1"/>
      <x:c r="C61" s="1" t="str">
        <x:f>TEXT('Forecast'!AM6,"mmm-yy")</x:f>
        <x:v>Sep-29</x:v>
      </x:c>
      <x:c r="D61" s="20" t="n">
        <x:f>'Forecast'!AM41</x:f>
        <x:v>-5550000</x:v>
      </x:c>
      <x:c r="E61" s="20" t="n">
        <x:f>'Forecast'!AM46</x:f>
        <x:v>-5550000</x:v>
      </x:c>
      <x:c r="F61" s="20" t="n">
        <x:f>'Forecast'!AM42</x:f>
        <x:v>500000</x:v>
      </x:c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2"/>
      <x:c r="AK61" s="2"/>
      <x:c r="AL61" s="2"/>
      <x:c r="AM61" s="2"/>
    </x:row>
    <x:row r="62" ht="21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1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1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1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</x:sheetData>
  <x:pageMargins left="0.7" right="0.7" top="0.75" bottom="0.75" header="0.3" footer="0.3"/>
  <x:drawing xmlns:r="http://schemas.openxmlformats.org/officeDocument/2006/relationships" r:id="R9928870cef0d43b2"/>
</x:worksheet>
</file>

<file path=xl/worksheets/sheet2.xml><?xml version="1.0" encoding="utf-8"?>
<x:worksheet xmlns:x="http://schemas.openxmlformats.org/spreadsheetml/2006/main">
  <x:sheetPr>
    <x:tabColor rgb="FFABA594"/>
  </x:sheetPr>
  <x:sheetViews>
    <x:sheetView showGridLines="0" workbookViewId="0">
      <x:pane xSplit="3" ySplit="26" topLeftCell="D2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8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</x:cols>
  <x:sheetData>
    <x:row r="1" ht="21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1" customHeight="1">
      <x:c r="A2" s="1"/>
      <x:c r="B2" s="1"/>
      <x:c r="C2" s="3" t="str">
        <x:v>Forecast 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1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1" customHeight="1">
      <x:c r="A4" s="1"/>
      <x:c r="B4" s="1"/>
      <x:c r="C4" s="1" t="str">
        <x:v>Case selected</x:v>
      </x:c>
      <x:c r="D4" s="5" t="n">
        <x:v>1</x:v>
      </x:c>
      <x:c r="E4" s="2" t="str">
        <x:f>CHOOSE(D4,"Base","Downside","Reduced spend")</x:f>
        <x:v>Base</x:v>
      </x:c>
      <x:c r="F4" s="2"/>
      <x:c r="G4" s="2" t="str">
        <x:v>1 Base / 2 Downside / 3 Reduced spend</x:v>
      </x:c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1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1" customHeight="1">
      <x:c r="A6" s="1"/>
      <x:c r="B6" s="1"/>
      <x:c r="C6" s="1" t="str">
        <x:v>Forecast start</x:v>
      </x:c>
      <x:c r="D6" s="6" t="n">
        <x:v>46296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</x:row>
    <x:row r="7" ht="21" customHeight="1">
      <x:c r="A7" s="1"/>
      <x:c r="B7" s="1"/>
      <x:c r="C7" s="1" t="str">
        <x:v>Opening unrestricted cash</x:v>
      </x:c>
      <x:c r="D7" s="5" t="n">
        <x:v>3000000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</x:row>
    <x:row r="8" ht="21" customHeight="1">
      <x:c r="A8" s="1"/>
      <x:c r="B8" s="1"/>
      <x:c r="C8" s="1" t="str">
        <x:v>Minimum cash reserve</x:v>
      </x:c>
      <x:c r="D8" s="5" t="n">
        <x:v>500000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1" customHeight="1">
      <x:c r="A9" s="1"/>
      <x:c r="B9" s="1"/>
      <x:c r="C9" s="1" t="str">
        <x:v>Opening MRR</x:v>
      </x:c>
      <x:c r="D9" s="5" t="n">
        <x:v>50000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</x:row>
    <x:row r="10" ht="21" customHeight="1">
      <x:c r="A10" s="1"/>
      <x:c r="B10" s="1"/>
      <x:c r="C10" s="1" t="str">
        <x:v>Opening headcount</x:v>
      </x:c>
      <x:c r="D10" s="5" t="n">
        <x:v>8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</x:row>
    <x:row r="11" ht="21" customHeight="1">
      <x:c r="A11" s="1"/>
      <x:c r="B11" s="1"/>
      <x:c r="C11" s="1" t="str">
        <x:v>Annual salary per employee</x:v>
      </x:c>
      <x:c r="D11" s="5" t="n">
        <x:v>150000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</x:row>
    <x:row r="12" ht="21" customHeight="1">
      <x:c r="A12" s="1"/>
      <x:c r="B12" s="1"/>
      <x:c r="C12" s="1" t="str">
        <x:v>Employer costs / salary</x:v>
      </x:c>
      <x:c r="D12" s="7" t="n">
        <x:v>0.2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</x:row>
    <x:row r="13" ht="21" customHeight="1">
      <x:c r="A13" s="1"/>
      <x:c r="B13" s="1"/>
      <x:c r="C13" s="1" t="str">
        <x:v>Opening accounts receivable</x:v>
      </x:c>
      <x:c r="D13" s="5" t="n">
        <x:v>0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</x:row>
    <x:row r="14" ht="21" customHeight="1">
      <x:c r="A14" s="1"/>
      <x:c r="B14" s="1"/>
      <x:c r="C14" s="1" t="str">
        <x:v>Fundraising lead time (months)</x:v>
      </x:c>
      <x:c r="D14" s="5" t="n">
        <x:v>6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</x:row>
    <x:row r="15" ht="21" customHeight="1">
      <x:c r="A15" s="1"/>
      <x:c r="B15" s="1"/>
      <x:c r="C15" s="1" t="str">
        <x:v>Additional timing buffer (months)</x:v>
      </x:c>
      <x:c r="D15" s="5" t="n">
        <x:v>3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</x:row>
    <x:row r="16" ht="21" customHeight="1">
      <x:c r="A16" s="1"/>
      <x:c r="B16" s="1"/>
      <x:c r="C16" s="1" t="str">
        <x:v>Milestone month</x:v>
      </x:c>
      <x:c r="D16" s="5" t="n">
        <x:v>10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</x:row>
    <x:row r="17" ht="21" customHeight="1">
      <x:c r="A17" s="1"/>
      <x:c r="B17" s="1"/>
      <x:c r="C17" s="1" t="str">
        <x:v>Milestone</x:v>
      </x:c>
      <x:c r="D17" s="5" t="str">
        <x:v>Repeatable sales and retention evidence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</x:row>
    <x:row r="18" ht="21" customHeight="1">
      <x:c r="A18" s="1"/>
      <x:c r="B18" s="1"/>
      <x:c r="C18" s="1" t="str">
        <x:v>Funding scenario enabled (0/1)</x:v>
      </x:c>
      <x:c r="D18" s="5" t="n">
        <x:v>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</x:row>
    <x:row r="19" ht="21" customHeight="1">
      <x:c r="A19" s="1"/>
      <x:c r="B19" s="1"/>
      <x:c r="C19" s="1" t="str">
        <x:v>Hypothetical equity funding</x:v>
      </x:c>
      <x:c r="D19" s="5" t="n">
        <x:v>4000000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1" customHeight="1">
      <x:c r="A20" s="1"/>
      <x:c r="B20" s="1"/>
      <x:c r="C20" s="1" t="str">
        <x:v>Funding receipt month</x:v>
      </x:c>
      <x:c r="D20" s="5" t="n">
        <x:v>12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</x:row>
    <x:row r="21" ht="21" customHeight="1">
      <x:c r="A21" s="1"/>
      <x:c r="B21" s="1"/>
      <x:c r="C21" s="1" t="str">
        <x:v>Last month net cash burn</x:v>
      </x:c>
      <x:c r="D21" s="5" t="n">
        <x:v>150000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</x:row>
    <x:row r="22" ht="21" customHeight="1">
      <x:c r="A22" s="1"/>
      <x:c r="B22" s="1"/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</x:row>
    <x:row r="23" ht="21" customHeight="1">
      <x:c r="A23" s="1"/>
      <x:c r="B23" s="1"/>
      <x:c r="C23" s="1" t="str">
        <x:v>Illustrative B2B SaaS inputs. Replace every blue input with your plan. USD.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</x:row>
    <x:row r="24" ht="21" customHeight="1">
      <x:c r="A24" s="1"/>
      <x:c r="B24" s="1"/>
      <x:c r="C24" s="1" t="str">
        <x:v>All hires are paid for a full month. No payroll proration. Cash costs are positive.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</x:row>
    <x:row r="25" ht="21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</x:row>
    <x:row r="26" ht="21" customHeight="1">
      <x:c r="A26" s="1"/>
      <x:c r="B26" s="1"/>
      <x:c r="C26" s="32"/>
      <x:c r="D26" s="35" t="n">
        <x:v>46296</x:v>
      </x:c>
      <x:c r="E26" s="35" t="n">
        <x:v>46327</x:v>
      </x:c>
      <x:c r="F26" s="35" t="n">
        <x:v>46357</x:v>
      </x:c>
      <x:c r="G26" s="35" t="n">
        <x:v>46388</x:v>
      </x:c>
      <x:c r="H26" s="35" t="n">
        <x:v>46419</x:v>
      </x:c>
      <x:c r="I26" s="35" t="n">
        <x:v>46447</x:v>
      </x:c>
      <x:c r="J26" s="35" t="n">
        <x:v>46478</x:v>
      </x:c>
      <x:c r="K26" s="35" t="n">
        <x:v>46508</x:v>
      </x:c>
      <x:c r="L26" s="35" t="n">
        <x:v>46539</x:v>
      </x:c>
      <x:c r="M26" s="35" t="n">
        <x:v>46569</x:v>
      </x:c>
      <x:c r="N26" s="35" t="n">
        <x:v>46600</x:v>
      </x:c>
      <x:c r="O26" s="35" t="n">
        <x:v>46631</x:v>
      </x:c>
      <x:c r="P26" s="35" t="n">
        <x:v>46661</x:v>
      </x:c>
      <x:c r="Q26" s="35" t="n">
        <x:v>46692</x:v>
      </x:c>
      <x:c r="R26" s="35" t="n">
        <x:v>46722</x:v>
      </x:c>
      <x:c r="S26" s="35" t="n">
        <x:v>46753</x:v>
      </x:c>
      <x:c r="T26" s="35" t="n">
        <x:v>46784</x:v>
      </x:c>
      <x:c r="U26" s="35" t="n">
        <x:v>46813</x:v>
      </x:c>
      <x:c r="V26" s="35" t="n">
        <x:v>46844</x:v>
      </x:c>
      <x:c r="W26" s="35" t="n">
        <x:v>46874</x:v>
      </x:c>
      <x:c r="X26" s="35" t="n">
        <x:v>46905</x:v>
      </x:c>
      <x:c r="Y26" s="35" t="n">
        <x:v>46935</x:v>
      </x:c>
      <x:c r="Z26" s="35" t="n">
        <x:v>46966</x:v>
      </x:c>
      <x:c r="AA26" s="35" t="n">
        <x:v>46997</x:v>
      </x:c>
      <x:c r="AB26" s="35" t="n">
        <x:v>47027</x:v>
      </x:c>
      <x:c r="AC26" s="35" t="n">
        <x:v>47058</x:v>
      </x:c>
      <x:c r="AD26" s="35" t="n">
        <x:v>47088</x:v>
      </x:c>
      <x:c r="AE26" s="35" t="n">
        <x:v>47119</x:v>
      </x:c>
      <x:c r="AF26" s="35" t="n">
        <x:v>47150</x:v>
      </x:c>
      <x:c r="AG26" s="35" t="n">
        <x:v>47178</x:v>
      </x:c>
      <x:c r="AH26" s="35" t="n">
        <x:v>47209</x:v>
      </x:c>
      <x:c r="AI26" s="35" t="n">
        <x:v>47239</x:v>
      </x:c>
      <x:c r="AJ26" s="35" t="n">
        <x:v>47270</x:v>
      </x:c>
      <x:c r="AK26" s="35" t="n">
        <x:v>47300</x:v>
      </x:c>
      <x:c r="AL26" s="35" t="n">
        <x:v>47331</x:v>
      </x:c>
      <x:c r="AM26" s="35" t="n">
        <x:v>47362</x:v>
      </x:c>
    </x:row>
    <x:row r="27" ht="21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</x:row>
    <x:row r="28" ht="21" customHeight="1">
      <x:c r="A28" s="1"/>
      <x:c r="B28" s="1"/>
      <x:c r="C28" s="11" t="str">
        <x:v>New MRR / active</x:v>
      </x:c>
      <x:c r="D28" s="12" t="n">
        <x:f>IF(ISNUMBER(CHOOSE($D$4,D29,D30,D31)),CHOOSE($D$4,D29,D30,D31),NA())</x:f>
        <x:v>1000</x:v>
      </x:c>
      <x:c r="E28" s="12" t="n">
        <x:f>IF(ISNUMBER(CHOOSE($D$4,E29,E30,E31)),CHOOSE($D$4,E29,E30,E31),NA())</x:f>
        <x:v>1000</x:v>
      </x:c>
      <x:c r="F28" s="12" t="n">
        <x:f>IF(ISNUMBER(CHOOSE($D$4,F29,F30,F31)),CHOOSE($D$4,F29,F30,F31),NA())</x:f>
        <x:v>1000</x:v>
      </x:c>
      <x:c r="G28" s="12" t="n">
        <x:f>IF(ISNUMBER(CHOOSE($D$4,G29,G30,G31)),CHOOSE($D$4,G29,G30,G31),NA())</x:f>
        <x:v>26000</x:v>
      </x:c>
      <x:c r="H28" s="12" t="n">
        <x:f>IF(ISNUMBER(CHOOSE($D$4,H29,H30,H31)),CHOOSE($D$4,H29,H30,H31),NA())</x:f>
        <x:v>1500</x:v>
      </x:c>
      <x:c r="I28" s="12" t="n">
        <x:f>IF(ISNUMBER(CHOOSE($D$4,I29,I30,I31)),CHOOSE($D$4,I29,I30,I31),NA())</x:f>
        <x:v>1500</x:v>
      </x:c>
      <x:c r="J28" s="12" t="n">
        <x:f>IF(ISNUMBER(CHOOSE($D$4,J29,J30,J31)),CHOOSE($D$4,J29,J30,J31),NA())</x:f>
        <x:v>26500</x:v>
      </x:c>
      <x:c r="K28" s="12" t="n">
        <x:f>IF(ISNUMBER(CHOOSE($D$4,K29,K30,K31)),CHOOSE($D$4,K29,K30,K31),NA())</x:f>
        <x:v>2000</x:v>
      </x:c>
      <x:c r="L28" s="12" t="n">
        <x:f>IF(ISNUMBER(CHOOSE($D$4,L29,L30,L31)),CHOOSE($D$4,L29,L30,L31),NA())</x:f>
        <x:v>2000</x:v>
      </x:c>
      <x:c r="M28" s="12" t="n">
        <x:f>IF(ISNUMBER(CHOOSE($D$4,M29,M30,M31)),CHOOSE($D$4,M29,M30,M31),NA())</x:f>
        <x:v>2000</x:v>
      </x:c>
      <x:c r="N28" s="12" t="n">
        <x:f>IF(ISNUMBER(CHOOSE($D$4,N29,N30,N31)),CHOOSE($D$4,N29,N30,N31),NA())</x:f>
        <x:v>2000</x:v>
      </x:c>
      <x:c r="O28" s="12" t="n">
        <x:f>IF(ISNUMBER(CHOOSE($D$4,O29,O30,O31)),CHOOSE($D$4,O29,O30,O31),NA())</x:f>
        <x:v>2000</x:v>
      </x:c>
      <x:c r="P28" s="12" t="n">
        <x:f>IF(ISNUMBER(CHOOSE($D$4,P29,P30,P31)),CHOOSE($D$4,P29,P30,P31),NA())</x:f>
        <x:v>2000</x:v>
      </x:c>
      <x:c r="Q28" s="12" t="n">
        <x:f>IF(ISNUMBER(CHOOSE($D$4,Q29,Q30,Q31)),CHOOSE($D$4,Q29,Q30,Q31),NA())</x:f>
        <x:v>2000</x:v>
      </x:c>
      <x:c r="R28" s="12" t="n">
        <x:f>IF(ISNUMBER(CHOOSE($D$4,R29,R30,R31)),CHOOSE($D$4,R29,R30,R31),NA())</x:f>
        <x:v>2000</x:v>
      </x:c>
      <x:c r="S28" s="12" t="n">
        <x:f>IF(ISNUMBER(CHOOSE($D$4,S29,S30,S31)),CHOOSE($D$4,S29,S30,S31),NA())</x:f>
        <x:v>2000</x:v>
      </x:c>
      <x:c r="T28" s="12" t="n">
        <x:f>IF(ISNUMBER(CHOOSE($D$4,T29,T30,T31)),CHOOSE($D$4,T29,T30,T31),NA())</x:f>
        <x:v>2000</x:v>
      </x:c>
      <x:c r="U28" s="12" t="n">
        <x:f>IF(ISNUMBER(CHOOSE($D$4,U29,U30,U31)),CHOOSE($D$4,U29,U30,U31),NA())</x:f>
        <x:v>2000</x:v>
      </x:c>
      <x:c r="V28" s="12" t="n">
        <x:f>IF(ISNUMBER(CHOOSE($D$4,V29,V30,V31)),CHOOSE($D$4,V29,V30,V31),NA())</x:f>
        <x:v>2000</x:v>
      </x:c>
      <x:c r="W28" s="12" t="n">
        <x:f>IF(ISNUMBER(CHOOSE($D$4,W29,W30,W31)),CHOOSE($D$4,W29,W30,W31),NA())</x:f>
        <x:v>2000</x:v>
      </x:c>
      <x:c r="X28" s="12" t="n">
        <x:f>IF(ISNUMBER(CHOOSE($D$4,X29,X30,X31)),CHOOSE($D$4,X29,X30,X31),NA())</x:f>
        <x:v>2000</x:v>
      </x:c>
      <x:c r="Y28" s="12" t="n">
        <x:f>IF(ISNUMBER(CHOOSE($D$4,Y29,Y30,Y31)),CHOOSE($D$4,Y29,Y30,Y31),NA())</x:f>
        <x:v>2000</x:v>
      </x:c>
      <x:c r="Z28" s="12" t="n">
        <x:f>IF(ISNUMBER(CHOOSE($D$4,Z29,Z30,Z31)),CHOOSE($D$4,Z29,Z30,Z31),NA())</x:f>
        <x:v>2000</x:v>
      </x:c>
      <x:c r="AA28" s="12" t="n">
        <x:f>IF(ISNUMBER(CHOOSE($D$4,AA29,AA30,AA31)),CHOOSE($D$4,AA29,AA30,AA31),NA())</x:f>
        <x:v>2000</x:v>
      </x:c>
      <x:c r="AB28" s="12" t="n">
        <x:f>IF(ISNUMBER(CHOOSE($D$4,AB29,AB30,AB31)),CHOOSE($D$4,AB29,AB30,AB31),NA())</x:f>
        <x:v>2000</x:v>
      </x:c>
      <x:c r="AC28" s="12" t="n">
        <x:f>IF(ISNUMBER(CHOOSE($D$4,AC29,AC30,AC31)),CHOOSE($D$4,AC29,AC30,AC31),NA())</x:f>
        <x:v>2000</x:v>
      </x:c>
      <x:c r="AD28" s="12" t="n">
        <x:f>IF(ISNUMBER(CHOOSE($D$4,AD29,AD30,AD31)),CHOOSE($D$4,AD29,AD30,AD31),NA())</x:f>
        <x:v>2000</x:v>
      </x:c>
      <x:c r="AE28" s="12" t="n">
        <x:f>IF(ISNUMBER(CHOOSE($D$4,AE29,AE30,AE31)),CHOOSE($D$4,AE29,AE30,AE31),NA())</x:f>
        <x:v>2000</x:v>
      </x:c>
      <x:c r="AF28" s="12" t="n">
        <x:f>IF(ISNUMBER(CHOOSE($D$4,AF29,AF30,AF31)),CHOOSE($D$4,AF29,AF30,AF31),NA())</x:f>
        <x:v>2000</x:v>
      </x:c>
      <x:c r="AG28" s="12" t="n">
        <x:f>IF(ISNUMBER(CHOOSE($D$4,AG29,AG30,AG31)),CHOOSE($D$4,AG29,AG30,AG31),NA())</x:f>
        <x:v>2000</x:v>
      </x:c>
      <x:c r="AH28" s="12" t="n">
        <x:f>IF(ISNUMBER(CHOOSE($D$4,AH29,AH30,AH31)),CHOOSE($D$4,AH29,AH30,AH31),NA())</x:f>
        <x:v>2000</x:v>
      </x:c>
      <x:c r="AI28" s="12" t="n">
        <x:f>IF(ISNUMBER(CHOOSE($D$4,AI29,AI30,AI31)),CHOOSE($D$4,AI29,AI30,AI31),NA())</x:f>
        <x:v>2000</x:v>
      </x:c>
      <x:c r="AJ28" s="12" t="n">
        <x:f>IF(ISNUMBER(CHOOSE($D$4,AJ29,AJ30,AJ31)),CHOOSE($D$4,AJ29,AJ30,AJ31),NA())</x:f>
        <x:v>2000</x:v>
      </x:c>
      <x:c r="AK28" s="12" t="n">
        <x:f>IF(ISNUMBER(CHOOSE($D$4,AK29,AK30,AK31)),CHOOSE($D$4,AK29,AK30,AK31),NA())</x:f>
        <x:v>2000</x:v>
      </x:c>
      <x:c r="AL28" s="12" t="n">
        <x:f>IF(ISNUMBER(CHOOSE($D$4,AL29,AL30,AL31)),CHOOSE($D$4,AL29,AL30,AL31),NA())</x:f>
        <x:v>2000</x:v>
      </x:c>
      <x:c r="AM28" s="12" t="n">
        <x:f>IF(ISNUMBER(CHOOSE($D$4,AM29,AM30,AM31)),CHOOSE($D$4,AM29,AM30,AM31),NA())</x:f>
        <x:v>2000</x:v>
      </x:c>
    </x:row>
    <x:row r="29" ht="21" customHeight="1">
      <x:c r="A29" s="1"/>
      <x:c r="B29" s="1"/>
      <x:c r="C29" s="1" t="str">
        <x:v>Base</x:v>
      </x:c>
      <x:c r="D29" s="5" t="n">
        <x:v>1000</x:v>
      </x:c>
      <x:c r="E29" s="5" t="n">
        <x:v>1000</x:v>
      </x:c>
      <x:c r="F29" s="5" t="n">
        <x:v>1000</x:v>
      </x:c>
      <x:c r="G29" s="5" t="n">
        <x:v>26000</x:v>
      </x:c>
      <x:c r="H29" s="5" t="n">
        <x:v>1500</x:v>
      </x:c>
      <x:c r="I29" s="5" t="n">
        <x:v>1500</x:v>
      </x:c>
      <x:c r="J29" s="5" t="n">
        <x:v>26500</x:v>
      </x:c>
      <x:c r="K29" s="5" t="n">
        <x:v>2000</x:v>
      </x:c>
      <x:c r="L29" s="5" t="n">
        <x:v>2000</x:v>
      </x:c>
      <x:c r="M29" s="5" t="n">
        <x:v>2000</x:v>
      </x:c>
      <x:c r="N29" s="5" t="n">
        <x:v>2000</x:v>
      </x:c>
      <x:c r="O29" s="5" t="n">
        <x:v>2000</x:v>
      </x:c>
      <x:c r="P29" s="5" t="n">
        <x:v>2000</x:v>
      </x:c>
      <x:c r="Q29" s="5" t="n">
        <x:v>2000</x:v>
      </x:c>
      <x:c r="R29" s="5" t="n">
        <x:v>2000</x:v>
      </x:c>
      <x:c r="S29" s="5" t="n">
        <x:v>2000</x:v>
      </x:c>
      <x:c r="T29" s="5" t="n">
        <x:v>2000</x:v>
      </x:c>
      <x:c r="U29" s="5" t="n">
        <x:v>2000</x:v>
      </x:c>
      <x:c r="V29" s="5" t="n">
        <x:v>2000</x:v>
      </x:c>
      <x:c r="W29" s="5" t="n">
        <x:v>2000</x:v>
      </x:c>
      <x:c r="X29" s="5" t="n">
        <x:v>2000</x:v>
      </x:c>
      <x:c r="Y29" s="5" t="n">
        <x:v>2000</x:v>
      </x:c>
      <x:c r="Z29" s="5" t="n">
        <x:v>2000</x:v>
      </x:c>
      <x:c r="AA29" s="5" t="n">
        <x:v>2000</x:v>
      </x:c>
      <x:c r="AB29" s="5" t="n">
        <x:v>2000</x:v>
      </x:c>
      <x:c r="AC29" s="5" t="n">
        <x:v>2000</x:v>
      </x:c>
      <x:c r="AD29" s="5" t="n">
        <x:v>2000</x:v>
      </x:c>
      <x:c r="AE29" s="5" t="n">
        <x:v>2000</x:v>
      </x:c>
      <x:c r="AF29" s="5" t="n">
        <x:v>2000</x:v>
      </x:c>
      <x:c r="AG29" s="5" t="n">
        <x:v>2000</x:v>
      </x:c>
      <x:c r="AH29" s="5" t="n">
        <x:v>2000</x:v>
      </x:c>
      <x:c r="AI29" s="5" t="n">
        <x:v>2000</x:v>
      </x:c>
      <x:c r="AJ29" s="5" t="n">
        <x:v>2000</x:v>
      </x:c>
      <x:c r="AK29" s="5" t="n">
        <x:v>2000</x:v>
      </x:c>
      <x:c r="AL29" s="5" t="n">
        <x:v>2000</x:v>
      </x:c>
      <x:c r="AM29" s="5" t="n">
        <x:v>2000</x:v>
      </x:c>
    </x:row>
    <x:row r="30" ht="21" customHeight="1">
      <x:c r="A30" s="1"/>
      <x:c r="B30" s="1"/>
      <x:c r="C30" s="1" t="str">
        <x:v>Downside</x:v>
      </x:c>
      <x:c r="D30" s="5" t="n">
        <x:v>0</x:v>
      </x:c>
      <x:c r="E30" s="5" t="n">
        <x:v>1200</x:v>
      </x:c>
      <x:c r="F30" s="5" t="n">
        <x:v>1200</x:v>
      </x:c>
      <x:c r="G30" s="5" t="n">
        <x:v>16200</x:v>
      </x:c>
      <x:c r="H30" s="5" t="n">
        <x:v>1650</x:v>
      </x:c>
      <x:c r="I30" s="5" t="n">
        <x:v>1650</x:v>
      </x:c>
      <x:c r="J30" s="5" t="n">
        <x:v>16650</x:v>
      </x:c>
      <x:c r="K30" s="5" t="n">
        <x:v>2100</x:v>
      </x:c>
      <x:c r="L30" s="5" t="n">
        <x:v>2100</x:v>
      </x:c>
      <x:c r="M30" s="5" t="n">
        <x:v>2100</x:v>
      </x:c>
      <x:c r="N30" s="5" t="n">
        <x:v>2100</x:v>
      </x:c>
      <x:c r="O30" s="5" t="n">
        <x:v>2100</x:v>
      </x:c>
      <x:c r="P30" s="5" t="n">
        <x:v>2100</x:v>
      </x:c>
      <x:c r="Q30" s="5" t="n">
        <x:v>2100</x:v>
      </x:c>
      <x:c r="R30" s="5" t="n">
        <x:v>2100</x:v>
      </x:c>
      <x:c r="S30" s="5" t="n">
        <x:v>2100</x:v>
      </x:c>
      <x:c r="T30" s="5" t="n">
        <x:v>2100</x:v>
      </x:c>
      <x:c r="U30" s="5" t="n">
        <x:v>2100</x:v>
      </x:c>
      <x:c r="V30" s="5" t="n">
        <x:v>2100</x:v>
      </x:c>
      <x:c r="W30" s="5" t="n">
        <x:v>2100</x:v>
      </x:c>
      <x:c r="X30" s="5" t="n">
        <x:v>2100</x:v>
      </x:c>
      <x:c r="Y30" s="5" t="n">
        <x:v>2100</x:v>
      </x:c>
      <x:c r="Z30" s="5" t="n">
        <x:v>2100</x:v>
      </x:c>
      <x:c r="AA30" s="5" t="n">
        <x:v>2100</x:v>
      </x:c>
      <x:c r="AB30" s="5" t="n">
        <x:v>2100</x:v>
      </x:c>
      <x:c r="AC30" s="5" t="n">
        <x:v>2100</x:v>
      </x:c>
      <x:c r="AD30" s="5" t="n">
        <x:v>2100</x:v>
      </x:c>
      <x:c r="AE30" s="5" t="n">
        <x:v>2100</x:v>
      </x:c>
      <x:c r="AF30" s="5" t="n">
        <x:v>2100</x:v>
      </x:c>
      <x:c r="AG30" s="5" t="n">
        <x:v>2100</x:v>
      </x:c>
      <x:c r="AH30" s="5" t="n">
        <x:v>2100</x:v>
      </x:c>
      <x:c r="AI30" s="5" t="n">
        <x:v>2100</x:v>
      </x:c>
      <x:c r="AJ30" s="5" t="n">
        <x:v>2100</x:v>
      </x:c>
      <x:c r="AK30" s="5" t="n">
        <x:v>2100</x:v>
      </x:c>
      <x:c r="AL30" s="5" t="n">
        <x:v>2100</x:v>
      </x:c>
      <x:c r="AM30" s="5" t="n">
        <x:v>2100</x:v>
      </x:c>
    </x:row>
    <x:row r="31" ht="21" customHeight="1">
      <x:c r="A31" s="1"/>
      <x:c r="B31" s="1"/>
      <x:c r="C31" s="1" t="str">
        <x:v>Reduced spend</x:v>
      </x:c>
      <x:c r="D31" s="5" t="n">
        <x:v>1000</x:v>
      </x:c>
      <x:c r="E31" s="5" t="n">
        <x:v>1000</x:v>
      </x:c>
      <x:c r="F31" s="5" t="n">
        <x:v>1000</x:v>
      </x:c>
      <x:c r="G31" s="5" t="n">
        <x:v>26000</x:v>
      </x:c>
      <x:c r="H31" s="5" t="n">
        <x:v>1500</x:v>
      </x:c>
      <x:c r="I31" s="5" t="n">
        <x:v>1500</x:v>
      </x:c>
      <x:c r="J31" s="5" t="n">
        <x:v>26500</x:v>
      </x:c>
      <x:c r="K31" s="5" t="n">
        <x:v>2000</x:v>
      </x:c>
      <x:c r="L31" s="5" t="n">
        <x:v>2000</x:v>
      </x:c>
      <x:c r="M31" s="5" t="n">
        <x:v>2000</x:v>
      </x:c>
      <x:c r="N31" s="5" t="n">
        <x:v>2000</x:v>
      </x:c>
      <x:c r="O31" s="5" t="n">
        <x:v>2000</x:v>
      </x:c>
      <x:c r="P31" s="5" t="n">
        <x:v>2000</x:v>
      </x:c>
      <x:c r="Q31" s="5" t="n">
        <x:v>2000</x:v>
      </x:c>
      <x:c r="R31" s="5" t="n">
        <x:v>2000</x:v>
      </x:c>
      <x:c r="S31" s="5" t="n">
        <x:v>2000</x:v>
      </x:c>
      <x:c r="T31" s="5" t="n">
        <x:v>2000</x:v>
      </x:c>
      <x:c r="U31" s="5" t="n">
        <x:v>2000</x:v>
      </x:c>
      <x:c r="V31" s="5" t="n">
        <x:v>2000</x:v>
      </x:c>
      <x:c r="W31" s="5" t="n">
        <x:v>2000</x:v>
      </x:c>
      <x:c r="X31" s="5" t="n">
        <x:v>2000</x:v>
      </x:c>
      <x:c r="Y31" s="5" t="n">
        <x:v>2000</x:v>
      </x:c>
      <x:c r="Z31" s="5" t="n">
        <x:v>2000</x:v>
      </x:c>
      <x:c r="AA31" s="5" t="n">
        <x:v>2000</x:v>
      </x:c>
      <x:c r="AB31" s="5" t="n">
        <x:v>2000</x:v>
      </x:c>
      <x:c r="AC31" s="5" t="n">
        <x:v>2000</x:v>
      </x:c>
      <x:c r="AD31" s="5" t="n">
        <x:v>2000</x:v>
      </x:c>
      <x:c r="AE31" s="5" t="n">
        <x:v>2000</x:v>
      </x:c>
      <x:c r="AF31" s="5" t="n">
        <x:v>2000</x:v>
      </x:c>
      <x:c r="AG31" s="5" t="n">
        <x:v>2000</x:v>
      </x:c>
      <x:c r="AH31" s="5" t="n">
        <x:v>2000</x:v>
      </x:c>
      <x:c r="AI31" s="5" t="n">
        <x:v>2000</x:v>
      </x:c>
      <x:c r="AJ31" s="5" t="n">
        <x:v>2000</x:v>
      </x:c>
      <x:c r="AK31" s="5" t="n">
        <x:v>2000</x:v>
      </x:c>
      <x:c r="AL31" s="5" t="n">
        <x:v>2000</x:v>
      </x:c>
      <x:c r="AM31" s="5" t="n">
        <x:v>2000</x:v>
      </x:c>
    </x:row>
    <x:row r="32" ht="21" customHeight="1">
      <x:c r="A32" s="1"/>
      <x:c r="B32" s="1"/>
      <x:c r="C32" s="11" t="str">
        <x:v>Monthly churn / active</x:v>
      </x:c>
      <x:c r="D32" s="13" t="n">
        <x:f>IF(ISNUMBER(CHOOSE($D$4,D33,D34,D35)),CHOOSE($D$4,D33,D34,D35),NA())</x:f>
        <x:v>0.02</x:v>
      </x:c>
      <x:c r="E32" s="13" t="n">
        <x:f>IF(ISNUMBER(CHOOSE($D$4,E33,E34,E35)),CHOOSE($D$4,E33,E34,E35),NA())</x:f>
        <x:v>0.02</x:v>
      </x:c>
      <x:c r="F32" s="13" t="n">
        <x:f>IF(ISNUMBER(CHOOSE($D$4,F33,F34,F35)),CHOOSE($D$4,F33,F34,F35),NA())</x:f>
        <x:v>0.02</x:v>
      </x:c>
      <x:c r="G32" s="13" t="n">
        <x:f>IF(ISNUMBER(CHOOSE($D$4,G33,G34,G35)),CHOOSE($D$4,G33,G34,G35),NA())</x:f>
        <x:v>0.02</x:v>
      </x:c>
      <x:c r="H32" s="13" t="n">
        <x:f>IF(ISNUMBER(CHOOSE($D$4,H33,H34,H35)),CHOOSE($D$4,H33,H34,H35),NA())</x:f>
        <x:v>0.02</x:v>
      </x:c>
      <x:c r="I32" s="13" t="n">
        <x:f>IF(ISNUMBER(CHOOSE($D$4,I33,I34,I35)),CHOOSE($D$4,I33,I34,I35),NA())</x:f>
        <x:v>0.02</x:v>
      </x:c>
      <x:c r="J32" s="13" t="n">
        <x:f>IF(ISNUMBER(CHOOSE($D$4,J33,J34,J35)),CHOOSE($D$4,J33,J34,J35),NA())</x:f>
        <x:v>0.02</x:v>
      </x:c>
      <x:c r="K32" s="13" t="n">
        <x:f>IF(ISNUMBER(CHOOSE($D$4,K33,K34,K35)),CHOOSE($D$4,K33,K34,K35),NA())</x:f>
        <x:v>0.02</x:v>
      </x:c>
      <x:c r="L32" s="13" t="n">
        <x:f>IF(ISNUMBER(CHOOSE($D$4,L33,L34,L35)),CHOOSE($D$4,L33,L34,L35),NA())</x:f>
        <x:v>0.02</x:v>
      </x:c>
      <x:c r="M32" s="13" t="n">
        <x:f>IF(ISNUMBER(CHOOSE($D$4,M33,M34,M35)),CHOOSE($D$4,M33,M34,M35),NA())</x:f>
        <x:v>0.02</x:v>
      </x:c>
      <x:c r="N32" s="13" t="n">
        <x:f>IF(ISNUMBER(CHOOSE($D$4,N33,N34,N35)),CHOOSE($D$4,N33,N34,N35),NA())</x:f>
        <x:v>0.02</x:v>
      </x:c>
      <x:c r="O32" s="13" t="n">
        <x:f>IF(ISNUMBER(CHOOSE($D$4,O33,O34,O35)),CHOOSE($D$4,O33,O34,O35),NA())</x:f>
        <x:v>0.02</x:v>
      </x:c>
      <x:c r="P32" s="13" t="n">
        <x:f>IF(ISNUMBER(CHOOSE($D$4,P33,P34,P35)),CHOOSE($D$4,P33,P34,P35),NA())</x:f>
        <x:v>0.02</x:v>
      </x:c>
      <x:c r="Q32" s="13" t="n">
        <x:f>IF(ISNUMBER(CHOOSE($D$4,Q33,Q34,Q35)),CHOOSE($D$4,Q33,Q34,Q35),NA())</x:f>
        <x:v>0.02</x:v>
      </x:c>
      <x:c r="R32" s="13" t="n">
        <x:f>IF(ISNUMBER(CHOOSE($D$4,R33,R34,R35)),CHOOSE($D$4,R33,R34,R35),NA())</x:f>
        <x:v>0.02</x:v>
      </x:c>
      <x:c r="S32" s="13" t="n">
        <x:f>IF(ISNUMBER(CHOOSE($D$4,S33,S34,S35)),CHOOSE($D$4,S33,S34,S35),NA())</x:f>
        <x:v>0.02</x:v>
      </x:c>
      <x:c r="T32" s="13" t="n">
        <x:f>IF(ISNUMBER(CHOOSE($D$4,T33,T34,T35)),CHOOSE($D$4,T33,T34,T35),NA())</x:f>
        <x:v>0.02</x:v>
      </x:c>
      <x:c r="U32" s="13" t="n">
        <x:f>IF(ISNUMBER(CHOOSE($D$4,U33,U34,U35)),CHOOSE($D$4,U33,U34,U35),NA())</x:f>
        <x:v>0.02</x:v>
      </x:c>
      <x:c r="V32" s="13" t="n">
        <x:f>IF(ISNUMBER(CHOOSE($D$4,V33,V34,V35)),CHOOSE($D$4,V33,V34,V35),NA())</x:f>
        <x:v>0.02</x:v>
      </x:c>
      <x:c r="W32" s="13" t="n">
        <x:f>IF(ISNUMBER(CHOOSE($D$4,W33,W34,W35)),CHOOSE($D$4,W33,W34,W35),NA())</x:f>
        <x:v>0.02</x:v>
      </x:c>
      <x:c r="X32" s="13" t="n">
        <x:f>IF(ISNUMBER(CHOOSE($D$4,X33,X34,X35)),CHOOSE($D$4,X33,X34,X35),NA())</x:f>
        <x:v>0.02</x:v>
      </x:c>
      <x:c r="Y32" s="13" t="n">
        <x:f>IF(ISNUMBER(CHOOSE($D$4,Y33,Y34,Y35)),CHOOSE($D$4,Y33,Y34,Y35),NA())</x:f>
        <x:v>0.02</x:v>
      </x:c>
      <x:c r="Z32" s="13" t="n">
        <x:f>IF(ISNUMBER(CHOOSE($D$4,Z33,Z34,Z35)),CHOOSE($D$4,Z33,Z34,Z35),NA())</x:f>
        <x:v>0.02</x:v>
      </x:c>
      <x:c r="AA32" s="13" t="n">
        <x:f>IF(ISNUMBER(CHOOSE($D$4,AA33,AA34,AA35)),CHOOSE($D$4,AA33,AA34,AA35),NA())</x:f>
        <x:v>0.02</x:v>
      </x:c>
      <x:c r="AB32" s="13" t="n">
        <x:f>IF(ISNUMBER(CHOOSE($D$4,AB33,AB34,AB35)),CHOOSE($D$4,AB33,AB34,AB35),NA())</x:f>
        <x:v>0.02</x:v>
      </x:c>
      <x:c r="AC32" s="13" t="n">
        <x:f>IF(ISNUMBER(CHOOSE($D$4,AC33,AC34,AC35)),CHOOSE($D$4,AC33,AC34,AC35),NA())</x:f>
        <x:v>0.02</x:v>
      </x:c>
      <x:c r="AD32" s="13" t="n">
        <x:f>IF(ISNUMBER(CHOOSE($D$4,AD33,AD34,AD35)),CHOOSE($D$4,AD33,AD34,AD35),NA())</x:f>
        <x:v>0.02</x:v>
      </x:c>
      <x:c r="AE32" s="13" t="n">
        <x:f>IF(ISNUMBER(CHOOSE($D$4,AE33,AE34,AE35)),CHOOSE($D$4,AE33,AE34,AE35),NA())</x:f>
        <x:v>0.02</x:v>
      </x:c>
      <x:c r="AF32" s="13" t="n">
        <x:f>IF(ISNUMBER(CHOOSE($D$4,AF33,AF34,AF35)),CHOOSE($D$4,AF33,AF34,AF35),NA())</x:f>
        <x:v>0.02</x:v>
      </x:c>
      <x:c r="AG32" s="13" t="n">
        <x:f>IF(ISNUMBER(CHOOSE($D$4,AG33,AG34,AG35)),CHOOSE($D$4,AG33,AG34,AG35),NA())</x:f>
        <x:v>0.02</x:v>
      </x:c>
      <x:c r="AH32" s="13" t="n">
        <x:f>IF(ISNUMBER(CHOOSE($D$4,AH33,AH34,AH35)),CHOOSE($D$4,AH33,AH34,AH35),NA())</x:f>
        <x:v>0.02</x:v>
      </x:c>
      <x:c r="AI32" s="13" t="n">
        <x:f>IF(ISNUMBER(CHOOSE($D$4,AI33,AI34,AI35)),CHOOSE($D$4,AI33,AI34,AI35),NA())</x:f>
        <x:v>0.02</x:v>
      </x:c>
      <x:c r="AJ32" s="13" t="n">
        <x:f>IF(ISNUMBER(CHOOSE($D$4,AJ33,AJ34,AJ35)),CHOOSE($D$4,AJ33,AJ34,AJ35),NA())</x:f>
        <x:v>0.02</x:v>
      </x:c>
      <x:c r="AK32" s="13" t="n">
        <x:f>IF(ISNUMBER(CHOOSE($D$4,AK33,AK34,AK35)),CHOOSE($D$4,AK33,AK34,AK35),NA())</x:f>
        <x:v>0.02</x:v>
      </x:c>
      <x:c r="AL32" s="13" t="n">
        <x:f>IF(ISNUMBER(CHOOSE($D$4,AL33,AL34,AL35)),CHOOSE($D$4,AL33,AL34,AL35),NA())</x:f>
        <x:v>0.02</x:v>
      </x:c>
      <x:c r="AM32" s="13" t="n">
        <x:f>IF(ISNUMBER(CHOOSE($D$4,AM33,AM34,AM35)),CHOOSE($D$4,AM33,AM34,AM35),NA())</x:f>
        <x:v>0.02</x:v>
      </x:c>
    </x:row>
    <x:row r="33" ht="21" customHeight="1">
      <x:c r="A33" s="1"/>
      <x:c r="B33" s="1"/>
      <x:c r="C33" s="1" t="str">
        <x:v>Base</x:v>
      </x:c>
      <x:c r="D33" s="7" t="n">
        <x:v>0.02</x:v>
      </x:c>
      <x:c r="E33" s="7" t="n">
        <x:v>0.02</x:v>
      </x:c>
      <x:c r="F33" s="7" t="n">
        <x:v>0.02</x:v>
      </x:c>
      <x:c r="G33" s="7" t="n">
        <x:v>0.02</x:v>
      </x:c>
      <x:c r="H33" s="7" t="n">
        <x:v>0.02</x:v>
      </x:c>
      <x:c r="I33" s="7" t="n">
        <x:v>0.02</x:v>
      </x:c>
      <x:c r="J33" s="7" t="n">
        <x:v>0.02</x:v>
      </x:c>
      <x:c r="K33" s="7" t="n">
        <x:v>0.02</x:v>
      </x:c>
      <x:c r="L33" s="7" t="n">
        <x:v>0.02</x:v>
      </x:c>
      <x:c r="M33" s="7" t="n">
        <x:v>0.02</x:v>
      </x:c>
      <x:c r="N33" s="7" t="n">
        <x:v>0.02</x:v>
      </x:c>
      <x:c r="O33" s="7" t="n">
        <x:v>0.02</x:v>
      </x:c>
      <x:c r="P33" s="7" t="n">
        <x:v>0.02</x:v>
      </x:c>
      <x:c r="Q33" s="7" t="n">
        <x:v>0.02</x:v>
      </x:c>
      <x:c r="R33" s="7" t="n">
        <x:v>0.02</x:v>
      </x:c>
      <x:c r="S33" s="7" t="n">
        <x:v>0.02</x:v>
      </x:c>
      <x:c r="T33" s="7" t="n">
        <x:v>0.02</x:v>
      </x:c>
      <x:c r="U33" s="7" t="n">
        <x:v>0.02</x:v>
      </x:c>
      <x:c r="V33" s="7" t="n">
        <x:v>0.02</x:v>
      </x:c>
      <x:c r="W33" s="7" t="n">
        <x:v>0.02</x:v>
      </x:c>
      <x:c r="X33" s="7" t="n">
        <x:v>0.02</x:v>
      </x:c>
      <x:c r="Y33" s="7" t="n">
        <x:v>0.02</x:v>
      </x:c>
      <x:c r="Z33" s="7" t="n">
        <x:v>0.02</x:v>
      </x:c>
      <x:c r="AA33" s="7" t="n">
        <x:v>0.02</x:v>
      </x:c>
      <x:c r="AB33" s="7" t="n">
        <x:v>0.02</x:v>
      </x:c>
      <x:c r="AC33" s="7" t="n">
        <x:v>0.02</x:v>
      </x:c>
      <x:c r="AD33" s="7" t="n">
        <x:v>0.02</x:v>
      </x:c>
      <x:c r="AE33" s="7" t="n">
        <x:v>0.02</x:v>
      </x:c>
      <x:c r="AF33" s="7" t="n">
        <x:v>0.02</x:v>
      </x:c>
      <x:c r="AG33" s="7" t="n">
        <x:v>0.02</x:v>
      </x:c>
      <x:c r="AH33" s="7" t="n">
        <x:v>0.02</x:v>
      </x:c>
      <x:c r="AI33" s="7" t="n">
        <x:v>0.02</x:v>
      </x:c>
      <x:c r="AJ33" s="7" t="n">
        <x:v>0.02</x:v>
      </x:c>
      <x:c r="AK33" s="7" t="n">
        <x:v>0.02</x:v>
      </x:c>
      <x:c r="AL33" s="7" t="n">
        <x:v>0.02</x:v>
      </x:c>
      <x:c r="AM33" s="7" t="n">
        <x:v>0.02</x:v>
      </x:c>
    </x:row>
    <x:row r="34" ht="21" customHeight="1">
      <x:c r="A34" s="1"/>
      <x:c r="B34" s="1"/>
      <x:c r="C34" s="1" t="str">
        <x:v>Downside</x:v>
      </x:c>
      <x:c r="D34" s="7" t="n">
        <x:v>0.2</x:v>
      </x:c>
      <x:c r="E34" s="7" t="n">
        <x:v>0.03</x:v>
      </x:c>
      <x:c r="F34" s="7" t="n">
        <x:v>0.03</x:v>
      </x:c>
      <x:c r="G34" s="7" t="n">
        <x:v>0.03</x:v>
      </x:c>
      <x:c r="H34" s="7" t="n">
        <x:v>0.03</x:v>
      </x:c>
      <x:c r="I34" s="7" t="n">
        <x:v>0.03</x:v>
      </x:c>
      <x:c r="J34" s="7" t="n">
        <x:v>0.03</x:v>
      </x:c>
      <x:c r="K34" s="7" t="n">
        <x:v>0.03</x:v>
      </x:c>
      <x:c r="L34" s="7" t="n">
        <x:v>0.03</x:v>
      </x:c>
      <x:c r="M34" s="7" t="n">
        <x:v>0.03</x:v>
      </x:c>
      <x:c r="N34" s="7" t="n">
        <x:v>0.03</x:v>
      </x:c>
      <x:c r="O34" s="7" t="n">
        <x:v>0.03</x:v>
      </x:c>
      <x:c r="P34" s="7" t="n">
        <x:v>0.03</x:v>
      </x:c>
      <x:c r="Q34" s="7" t="n">
        <x:v>0.03</x:v>
      </x:c>
      <x:c r="R34" s="7" t="n">
        <x:v>0.03</x:v>
      </x:c>
      <x:c r="S34" s="7" t="n">
        <x:v>0.03</x:v>
      </x:c>
      <x:c r="T34" s="7" t="n">
        <x:v>0.03</x:v>
      </x:c>
      <x:c r="U34" s="7" t="n">
        <x:v>0.03</x:v>
      </x:c>
      <x:c r="V34" s="7" t="n">
        <x:v>0.03</x:v>
      </x:c>
      <x:c r="W34" s="7" t="n">
        <x:v>0.03</x:v>
      </x:c>
      <x:c r="X34" s="7" t="n">
        <x:v>0.03</x:v>
      </x:c>
      <x:c r="Y34" s="7" t="n">
        <x:v>0.03</x:v>
      </x:c>
      <x:c r="Z34" s="7" t="n">
        <x:v>0.03</x:v>
      </x:c>
      <x:c r="AA34" s="7" t="n">
        <x:v>0.03</x:v>
      </x:c>
      <x:c r="AB34" s="7" t="n">
        <x:v>0.03</x:v>
      </x:c>
      <x:c r="AC34" s="7" t="n">
        <x:v>0.03</x:v>
      </x:c>
      <x:c r="AD34" s="7" t="n">
        <x:v>0.03</x:v>
      </x:c>
      <x:c r="AE34" s="7" t="n">
        <x:v>0.03</x:v>
      </x:c>
      <x:c r="AF34" s="7" t="n">
        <x:v>0.03</x:v>
      </x:c>
      <x:c r="AG34" s="7" t="n">
        <x:v>0.03</x:v>
      </x:c>
      <x:c r="AH34" s="7" t="n">
        <x:v>0.03</x:v>
      </x:c>
      <x:c r="AI34" s="7" t="n">
        <x:v>0.03</x:v>
      </x:c>
      <x:c r="AJ34" s="7" t="n">
        <x:v>0.03</x:v>
      </x:c>
      <x:c r="AK34" s="7" t="n">
        <x:v>0.03</x:v>
      </x:c>
      <x:c r="AL34" s="7" t="n">
        <x:v>0.03</x:v>
      </x:c>
      <x:c r="AM34" s="7" t="n">
        <x:v>0.03</x:v>
      </x:c>
    </x:row>
    <x:row r="35" ht="21" customHeight="1">
      <x:c r="A35" s="1"/>
      <x:c r="B35" s="1"/>
      <x:c r="C35" s="1" t="str">
        <x:v>Reduced spend</x:v>
      </x:c>
      <x:c r="D35" s="7" t="n">
        <x:v>0.02</x:v>
      </x:c>
      <x:c r="E35" s="7" t="n">
        <x:v>0.02</x:v>
      </x:c>
      <x:c r="F35" s="7" t="n">
        <x:v>0.02</x:v>
      </x:c>
      <x:c r="G35" s="7" t="n">
        <x:v>0.02</x:v>
      </x:c>
      <x:c r="H35" s="7" t="n">
        <x:v>0.02</x:v>
      </x:c>
      <x:c r="I35" s="7" t="n">
        <x:v>0.02</x:v>
      </x:c>
      <x:c r="J35" s="7" t="n">
        <x:v>0.02</x:v>
      </x:c>
      <x:c r="K35" s="7" t="n">
        <x:v>0.02</x:v>
      </x:c>
      <x:c r="L35" s="7" t="n">
        <x:v>0.02</x:v>
      </x:c>
      <x:c r="M35" s="7" t="n">
        <x:v>0.02</x:v>
      </x:c>
      <x:c r="N35" s="7" t="n">
        <x:v>0.02</x:v>
      </x:c>
      <x:c r="O35" s="7" t="n">
        <x:v>0.02</x:v>
      </x:c>
      <x:c r="P35" s="7" t="n">
        <x:v>0.02</x:v>
      </x:c>
      <x:c r="Q35" s="7" t="n">
        <x:v>0.02</x:v>
      </x:c>
      <x:c r="R35" s="7" t="n">
        <x:v>0.02</x:v>
      </x:c>
      <x:c r="S35" s="7" t="n">
        <x:v>0.02</x:v>
      </x:c>
      <x:c r="T35" s="7" t="n">
        <x:v>0.02</x:v>
      </x:c>
      <x:c r="U35" s="7" t="n">
        <x:v>0.02</x:v>
      </x:c>
      <x:c r="V35" s="7" t="n">
        <x:v>0.02</x:v>
      </x:c>
      <x:c r="W35" s="7" t="n">
        <x:v>0.02</x:v>
      </x:c>
      <x:c r="X35" s="7" t="n">
        <x:v>0.02</x:v>
      </x:c>
      <x:c r="Y35" s="7" t="n">
        <x:v>0.02</x:v>
      </x:c>
      <x:c r="Z35" s="7" t="n">
        <x:v>0.02</x:v>
      </x:c>
      <x:c r="AA35" s="7" t="n">
        <x:v>0.02</x:v>
      </x:c>
      <x:c r="AB35" s="7" t="n">
        <x:v>0.02</x:v>
      </x:c>
      <x:c r="AC35" s="7" t="n">
        <x:v>0.02</x:v>
      </x:c>
      <x:c r="AD35" s="7" t="n">
        <x:v>0.02</x:v>
      </x:c>
      <x:c r="AE35" s="7" t="n">
        <x:v>0.02</x:v>
      </x:c>
      <x:c r="AF35" s="7" t="n">
        <x:v>0.02</x:v>
      </x:c>
      <x:c r="AG35" s="7" t="n">
        <x:v>0.02</x:v>
      </x:c>
      <x:c r="AH35" s="7" t="n">
        <x:v>0.02</x:v>
      </x:c>
      <x:c r="AI35" s="7" t="n">
        <x:v>0.02</x:v>
      </x:c>
      <x:c r="AJ35" s="7" t="n">
        <x:v>0.02</x:v>
      </x:c>
      <x:c r="AK35" s="7" t="n">
        <x:v>0.02</x:v>
      </x:c>
      <x:c r="AL35" s="7" t="n">
        <x:v>0.02</x:v>
      </x:c>
      <x:c r="AM35" s="7" t="n">
        <x:v>0.02</x:v>
      </x:c>
    </x:row>
    <x:row r="36" ht="21" customHeight="1">
      <x:c r="A36" s="1"/>
      <x:c r="B36" s="1"/>
      <x:c r="C36" s="11" t="str">
        <x:v>New hires / active</x:v>
      </x:c>
      <x:c r="D36" s="12" t="n">
        <x:f>IF(ISNUMBER(CHOOSE($D$4,D37,D38,D39)),CHOOSE($D$4,D37,D38,D39),NA())</x:f>
        <x:v>0</x:v>
      </x:c>
      <x:c r="E36" s="12" t="n">
        <x:f>IF(ISNUMBER(CHOOSE($D$4,E37,E38,E39)),CHOOSE($D$4,E37,E38,E39),NA())</x:f>
        <x:v>0</x:v>
      </x:c>
      <x:c r="F36" s="12" t="n">
        <x:f>IF(ISNUMBER(CHOOSE($D$4,F37,F38,F39)),CHOOSE($D$4,F37,F38,F39),NA())</x:f>
        <x:v>0</x:v>
      </x:c>
      <x:c r="G36" s="12" t="n">
        <x:f>IF(ISNUMBER(CHOOSE($D$4,G37,G38,G39)),CHOOSE($D$4,G37,G38,G39),NA())</x:f>
        <x:v>3</x:v>
      </x:c>
      <x:c r="H36" s="12" t="n">
        <x:f>IF(ISNUMBER(CHOOSE($D$4,H37,H38,H39)),CHOOSE($D$4,H37,H38,H39),NA())</x:f>
        <x:v>0</x:v>
      </x:c>
      <x:c r="I36" s="12" t="n">
        <x:f>IF(ISNUMBER(CHOOSE($D$4,I37,I38,I39)),CHOOSE($D$4,I37,I38,I39),NA())</x:f>
        <x:v>0</x:v>
      </x:c>
      <x:c r="J36" s="12" t="n">
        <x:f>IF(ISNUMBER(CHOOSE($D$4,J37,J38,J39)),CHOOSE($D$4,J37,J38,J39),NA())</x:f>
        <x:v>3</x:v>
      </x:c>
      <x:c r="K36" s="12" t="n">
        <x:f>IF(ISNUMBER(CHOOSE($D$4,K37,K38,K39)),CHOOSE($D$4,K37,K38,K39),NA())</x:f>
        <x:v>0</x:v>
      </x:c>
      <x:c r="L36" s="12" t="n">
        <x:f>IF(ISNUMBER(CHOOSE($D$4,L37,L38,L39)),CHOOSE($D$4,L37,L38,L39),NA())</x:f>
        <x:v>0</x:v>
      </x:c>
      <x:c r="M36" s="12" t="n">
        <x:f>IF(ISNUMBER(CHOOSE($D$4,M37,M38,M39)),CHOOSE($D$4,M37,M38,M39),NA())</x:f>
        <x:v>0</x:v>
      </x:c>
      <x:c r="N36" s="12" t="n">
        <x:f>IF(ISNUMBER(CHOOSE($D$4,N37,N38,N39)),CHOOSE($D$4,N37,N38,N39),NA())</x:f>
        <x:v>0</x:v>
      </x:c>
      <x:c r="O36" s="12" t="n">
        <x:f>IF(ISNUMBER(CHOOSE($D$4,O37,O38,O39)),CHOOSE($D$4,O37,O38,O39),NA())</x:f>
        <x:v>0</x:v>
      </x:c>
      <x:c r="P36" s="12" t="n">
        <x:f>IF(ISNUMBER(CHOOSE($D$4,P37,P38,P39)),CHOOSE($D$4,P37,P38,P39),NA())</x:f>
        <x:v>0</x:v>
      </x:c>
      <x:c r="Q36" s="12" t="n">
        <x:f>IF(ISNUMBER(CHOOSE($D$4,Q37,Q38,Q39)),CHOOSE($D$4,Q37,Q38,Q39),NA())</x:f>
        <x:v>0</x:v>
      </x:c>
      <x:c r="R36" s="12" t="n">
        <x:f>IF(ISNUMBER(CHOOSE($D$4,R37,R38,R39)),CHOOSE($D$4,R37,R38,R39),NA())</x:f>
        <x:v>0</x:v>
      </x:c>
      <x:c r="S36" s="12" t="n">
        <x:f>IF(ISNUMBER(CHOOSE($D$4,S37,S38,S39)),CHOOSE($D$4,S37,S38,S39),NA())</x:f>
        <x:v>0</x:v>
      </x:c>
      <x:c r="T36" s="12" t="n">
        <x:f>IF(ISNUMBER(CHOOSE($D$4,T37,T38,T39)),CHOOSE($D$4,T37,T38,T39),NA())</x:f>
        <x:v>0</x:v>
      </x:c>
      <x:c r="U36" s="12" t="n">
        <x:f>IF(ISNUMBER(CHOOSE($D$4,U37,U38,U39)),CHOOSE($D$4,U37,U38,U39),NA())</x:f>
        <x:v>0</x:v>
      </x:c>
      <x:c r="V36" s="12" t="n">
        <x:f>IF(ISNUMBER(CHOOSE($D$4,V37,V38,V39)),CHOOSE($D$4,V37,V38,V39),NA())</x:f>
        <x:v>0</x:v>
      </x:c>
      <x:c r="W36" s="12" t="n">
        <x:f>IF(ISNUMBER(CHOOSE($D$4,W37,W38,W39)),CHOOSE($D$4,W37,W38,W39),NA())</x:f>
        <x:v>0</x:v>
      </x:c>
      <x:c r="X36" s="12" t="n">
        <x:f>IF(ISNUMBER(CHOOSE($D$4,X37,X38,X39)),CHOOSE($D$4,X37,X38,X39),NA())</x:f>
        <x:v>0</x:v>
      </x:c>
      <x:c r="Y36" s="12" t="n">
        <x:f>IF(ISNUMBER(CHOOSE($D$4,Y37,Y38,Y39)),CHOOSE($D$4,Y37,Y38,Y39),NA())</x:f>
        <x:v>0</x:v>
      </x:c>
      <x:c r="Z36" s="12" t="n">
        <x:f>IF(ISNUMBER(CHOOSE($D$4,Z37,Z38,Z39)),CHOOSE($D$4,Z37,Z38,Z39),NA())</x:f>
        <x:v>0</x:v>
      </x:c>
      <x:c r="AA36" s="12" t="n">
        <x:f>IF(ISNUMBER(CHOOSE($D$4,AA37,AA38,AA39)),CHOOSE($D$4,AA37,AA38,AA39),NA())</x:f>
        <x:v>0</x:v>
      </x:c>
      <x:c r="AB36" s="12" t="n">
        <x:f>IF(ISNUMBER(CHOOSE($D$4,AB37,AB38,AB39)),CHOOSE($D$4,AB37,AB38,AB39),NA())</x:f>
        <x:v>0</x:v>
      </x:c>
      <x:c r="AC36" s="12" t="n">
        <x:f>IF(ISNUMBER(CHOOSE($D$4,AC37,AC38,AC39)),CHOOSE($D$4,AC37,AC38,AC39),NA())</x:f>
        <x:v>0</x:v>
      </x:c>
      <x:c r="AD36" s="12" t="n">
        <x:f>IF(ISNUMBER(CHOOSE($D$4,AD37,AD38,AD39)),CHOOSE($D$4,AD37,AD38,AD39),NA())</x:f>
        <x:v>0</x:v>
      </x:c>
      <x:c r="AE36" s="12" t="n">
        <x:f>IF(ISNUMBER(CHOOSE($D$4,AE37,AE38,AE39)),CHOOSE($D$4,AE37,AE38,AE39),NA())</x:f>
        <x:v>0</x:v>
      </x:c>
      <x:c r="AF36" s="12" t="n">
        <x:f>IF(ISNUMBER(CHOOSE($D$4,AF37,AF38,AF39)),CHOOSE($D$4,AF37,AF38,AF39),NA())</x:f>
        <x:v>0</x:v>
      </x:c>
      <x:c r="AG36" s="12" t="n">
        <x:f>IF(ISNUMBER(CHOOSE($D$4,AG37,AG38,AG39)),CHOOSE($D$4,AG37,AG38,AG39),NA())</x:f>
        <x:v>0</x:v>
      </x:c>
      <x:c r="AH36" s="12" t="n">
        <x:f>IF(ISNUMBER(CHOOSE($D$4,AH37,AH38,AH39)),CHOOSE($D$4,AH37,AH38,AH39),NA())</x:f>
        <x:v>0</x:v>
      </x:c>
      <x:c r="AI36" s="12" t="n">
        <x:f>IF(ISNUMBER(CHOOSE($D$4,AI37,AI38,AI39)),CHOOSE($D$4,AI37,AI38,AI39),NA())</x:f>
        <x:v>0</x:v>
      </x:c>
      <x:c r="AJ36" s="12" t="n">
        <x:f>IF(ISNUMBER(CHOOSE($D$4,AJ37,AJ38,AJ39)),CHOOSE($D$4,AJ37,AJ38,AJ39),NA())</x:f>
        <x:v>0</x:v>
      </x:c>
      <x:c r="AK36" s="12" t="n">
        <x:f>IF(ISNUMBER(CHOOSE($D$4,AK37,AK38,AK39)),CHOOSE($D$4,AK37,AK38,AK39),NA())</x:f>
        <x:v>0</x:v>
      </x:c>
      <x:c r="AL36" s="12" t="n">
        <x:f>IF(ISNUMBER(CHOOSE($D$4,AL37,AL38,AL39)),CHOOSE($D$4,AL37,AL38,AL39),NA())</x:f>
        <x:v>0</x:v>
      </x:c>
      <x:c r="AM36" s="12" t="n">
        <x:f>IF(ISNUMBER(CHOOSE($D$4,AM37,AM38,AM39)),CHOOSE($D$4,AM37,AM38,AM39),NA())</x:f>
        <x:v>0</x:v>
      </x:c>
    </x:row>
    <x:row r="37" ht="21" customHeight="1">
      <x:c r="A37" s="1"/>
      <x:c r="B37" s="1"/>
      <x:c r="C37" s="1" t="str">
        <x:v>Base</x:v>
      </x:c>
      <x:c r="D37" s="5" t="n">
        <x:v>0</x:v>
      </x:c>
      <x:c r="E37" s="5" t="n">
        <x:v>0</x:v>
      </x:c>
      <x:c r="F37" s="5" t="n">
        <x:v>0</x:v>
      </x:c>
      <x:c r="G37" s="5" t="n">
        <x:v>3</x:v>
      </x:c>
      <x:c r="H37" s="5" t="n">
        <x:v>0</x:v>
      </x:c>
      <x:c r="I37" s="5" t="n">
        <x:v>0</x:v>
      </x:c>
      <x:c r="J37" s="5" t="n">
        <x:v>3</x:v>
      </x:c>
      <x:c r="K37" s="5" t="n">
        <x:v>0</x:v>
      </x:c>
      <x:c r="L37" s="5" t="n">
        <x:v>0</x:v>
      </x:c>
      <x:c r="M37" s="5" t="n">
        <x:v>0</x:v>
      </x:c>
      <x:c r="N37" s="5" t="n">
        <x:v>0</x:v>
      </x:c>
      <x:c r="O37" s="5" t="n">
        <x:v>0</x:v>
      </x:c>
      <x:c r="P37" s="5" t="n">
        <x:v>0</x:v>
      </x:c>
      <x:c r="Q37" s="5" t="n">
        <x:v>0</x:v>
      </x:c>
      <x:c r="R37" s="5" t="n">
        <x:v>0</x:v>
      </x:c>
      <x:c r="S37" s="5" t="n">
        <x:v>0</x:v>
      </x:c>
      <x:c r="T37" s="5" t="n">
        <x:v>0</x:v>
      </x:c>
      <x:c r="U37" s="5" t="n">
        <x:v>0</x:v>
      </x:c>
      <x:c r="V37" s="5" t="n">
        <x:v>0</x:v>
      </x:c>
      <x:c r="W37" s="5" t="n">
        <x:v>0</x:v>
      </x:c>
      <x:c r="X37" s="5" t="n">
        <x:v>0</x:v>
      </x:c>
      <x:c r="Y37" s="5" t="n">
        <x:v>0</x:v>
      </x:c>
      <x:c r="Z37" s="5" t="n">
        <x:v>0</x:v>
      </x:c>
      <x:c r="AA37" s="5" t="n">
        <x:v>0</x:v>
      </x:c>
      <x:c r="AB37" s="5" t="n">
        <x:v>0</x:v>
      </x:c>
      <x:c r="AC37" s="5" t="n">
        <x:v>0</x:v>
      </x:c>
      <x:c r="AD37" s="5" t="n">
        <x:v>0</x:v>
      </x:c>
      <x:c r="AE37" s="5" t="n">
        <x:v>0</x:v>
      </x:c>
      <x:c r="AF37" s="5" t="n">
        <x:v>0</x:v>
      </x:c>
      <x:c r="AG37" s="5" t="n">
        <x:v>0</x:v>
      </x:c>
      <x:c r="AH37" s="5" t="n">
        <x:v>0</x:v>
      </x:c>
      <x:c r="AI37" s="5" t="n">
        <x:v>0</x:v>
      </x:c>
      <x:c r="AJ37" s="5" t="n">
        <x:v>0</x:v>
      </x:c>
      <x:c r="AK37" s="5" t="n">
        <x:v>0</x:v>
      </x:c>
      <x:c r="AL37" s="5" t="n">
        <x:v>0</x:v>
      </x:c>
      <x:c r="AM37" s="5" t="n">
        <x:v>0</x:v>
      </x:c>
    </x:row>
    <x:row r="38" ht="21" customHeight="1">
      <x:c r="A38" s="1"/>
      <x:c r="B38" s="1"/>
      <x:c r="C38" s="1" t="str">
        <x:v>Downside</x:v>
      </x:c>
      <x:c r="D38" s="5" t="n">
        <x:v>0</x:v>
      </x:c>
      <x:c r="E38" s="5" t="n">
        <x:v>0</x:v>
      </x:c>
      <x:c r="F38" s="5" t="n">
        <x:v>0</x:v>
      </x:c>
      <x:c r="G38" s="5" t="n">
        <x:v>3</x:v>
      </x:c>
      <x:c r="H38" s="5" t="n">
        <x:v>0</x:v>
      </x:c>
      <x:c r="I38" s="5" t="n">
        <x:v>0</x:v>
      </x:c>
      <x:c r="J38" s="5" t="n">
        <x:v>3</x:v>
      </x:c>
      <x:c r="K38" s="5" t="n">
        <x:v>0</x:v>
      </x:c>
      <x:c r="L38" s="5" t="n">
        <x:v>0</x:v>
      </x:c>
      <x:c r="M38" s="5" t="n">
        <x:v>0</x:v>
      </x:c>
      <x:c r="N38" s="5" t="n">
        <x:v>0</x:v>
      </x:c>
      <x:c r="O38" s="5" t="n">
        <x:v>0</x:v>
      </x:c>
      <x:c r="P38" s="5" t="n">
        <x:v>0</x:v>
      </x:c>
      <x:c r="Q38" s="5" t="n">
        <x:v>0</x:v>
      </x:c>
      <x:c r="R38" s="5" t="n">
        <x:v>0</x:v>
      </x:c>
      <x:c r="S38" s="5" t="n">
        <x:v>0</x:v>
      </x:c>
      <x:c r="T38" s="5" t="n">
        <x:v>0</x:v>
      </x:c>
      <x:c r="U38" s="5" t="n">
        <x:v>0</x:v>
      </x:c>
      <x:c r="V38" s="5" t="n">
        <x:v>0</x:v>
      </x:c>
      <x:c r="W38" s="5" t="n">
        <x:v>0</x:v>
      </x:c>
      <x:c r="X38" s="5" t="n">
        <x:v>0</x:v>
      </x:c>
      <x:c r="Y38" s="5" t="n">
        <x:v>0</x:v>
      </x:c>
      <x:c r="Z38" s="5" t="n">
        <x:v>0</x:v>
      </x:c>
      <x:c r="AA38" s="5" t="n">
        <x:v>0</x:v>
      </x:c>
      <x:c r="AB38" s="5" t="n">
        <x:v>0</x:v>
      </x:c>
      <x:c r="AC38" s="5" t="n">
        <x:v>0</x:v>
      </x:c>
      <x:c r="AD38" s="5" t="n">
        <x:v>0</x:v>
      </x:c>
      <x:c r="AE38" s="5" t="n">
        <x:v>0</x:v>
      </x:c>
      <x:c r="AF38" s="5" t="n">
        <x:v>0</x:v>
      </x:c>
      <x:c r="AG38" s="5" t="n">
        <x:v>0</x:v>
      </x:c>
      <x:c r="AH38" s="5" t="n">
        <x:v>0</x:v>
      </x:c>
      <x:c r="AI38" s="5" t="n">
        <x:v>0</x:v>
      </x:c>
      <x:c r="AJ38" s="5" t="n">
        <x:v>0</x:v>
      </x:c>
      <x:c r="AK38" s="5" t="n">
        <x:v>0</x:v>
      </x:c>
      <x:c r="AL38" s="5" t="n">
        <x:v>0</x:v>
      </x:c>
      <x:c r="AM38" s="5" t="n">
        <x:v>0</x:v>
      </x:c>
    </x:row>
    <x:row r="39" ht="21" customHeight="1">
      <x:c r="A39" s="1"/>
      <x:c r="B39" s="1"/>
      <x:c r="C39" s="1" t="str">
        <x:v>Reduced spend</x:v>
      </x:c>
      <x:c r="D39" s="5" t="n">
        <x:v>0</x:v>
      </x:c>
      <x:c r="E39" s="5" t="n">
        <x:v>0</x:v>
      </x:c>
      <x:c r="F39" s="5" t="n">
        <x:v>0</x:v>
      </x:c>
      <x:c r="G39" s="5" t="n">
        <x:v>1</x:v>
      </x:c>
      <x:c r="H39" s="5" t="n">
        <x:v>0</x:v>
      </x:c>
      <x:c r="I39" s="5" t="n">
        <x:v>0</x:v>
      </x:c>
      <x:c r="J39" s="5" t="n">
        <x:v>0</x:v>
      </x:c>
      <x:c r="K39" s="5" t="n">
        <x:v>0</x:v>
      </x:c>
      <x:c r="L39" s="5" t="n">
        <x:v>0</x:v>
      </x:c>
      <x:c r="M39" s="5" t="n">
        <x:v>0</x:v>
      </x:c>
      <x:c r="N39" s="5" t="n">
        <x:v>0</x:v>
      </x:c>
      <x:c r="O39" s="5" t="n">
        <x:v>0</x:v>
      </x:c>
      <x:c r="P39" s="5" t="n">
        <x:v>0</x:v>
      </x:c>
      <x:c r="Q39" s="5" t="n">
        <x:v>0</x:v>
      </x:c>
      <x:c r="R39" s="5" t="n">
        <x:v>0</x:v>
      </x:c>
      <x:c r="S39" s="5" t="n">
        <x:v>0</x:v>
      </x:c>
      <x:c r="T39" s="5" t="n">
        <x:v>0</x:v>
      </x:c>
      <x:c r="U39" s="5" t="n">
        <x:v>0</x:v>
      </x:c>
      <x:c r="V39" s="5" t="n">
        <x:v>0</x:v>
      </x:c>
      <x:c r="W39" s="5" t="n">
        <x:v>0</x:v>
      </x:c>
      <x:c r="X39" s="5" t="n">
        <x:v>0</x:v>
      </x:c>
      <x:c r="Y39" s="5" t="n">
        <x:v>0</x:v>
      </x:c>
      <x:c r="Z39" s="5" t="n">
        <x:v>0</x:v>
      </x:c>
      <x:c r="AA39" s="5" t="n">
        <x:v>0</x:v>
      </x:c>
      <x:c r="AB39" s="5" t="n">
        <x:v>0</x:v>
      </x:c>
      <x:c r="AC39" s="5" t="n">
        <x:v>0</x:v>
      </x:c>
      <x:c r="AD39" s="5" t="n">
        <x:v>0</x:v>
      </x:c>
      <x:c r="AE39" s="5" t="n">
        <x:v>0</x:v>
      </x:c>
      <x:c r="AF39" s="5" t="n">
        <x:v>0</x:v>
      </x:c>
      <x:c r="AG39" s="5" t="n">
        <x:v>0</x:v>
      </x:c>
      <x:c r="AH39" s="5" t="n">
        <x:v>0</x:v>
      </x:c>
      <x:c r="AI39" s="5" t="n">
        <x:v>0</x:v>
      </x:c>
      <x:c r="AJ39" s="5" t="n">
        <x:v>0</x:v>
      </x:c>
      <x:c r="AK39" s="5" t="n">
        <x:v>0</x:v>
      </x:c>
      <x:c r="AL39" s="5" t="n">
        <x:v>0</x:v>
      </x:c>
      <x:c r="AM39" s="5" t="n">
        <x:v>0</x:v>
      </x:c>
    </x:row>
    <x:row r="40" ht="21" customHeight="1">
      <x:c r="A40" s="1"/>
      <x:c r="B40" s="1"/>
      <x:c r="C40" s="11" t="str">
        <x:v>Cash cost of revenue / revenue / active</x:v>
      </x:c>
      <x:c r="D40" s="13" t="n">
        <x:f>IF(ISNUMBER(CHOOSE($D$4,D41,D42,D43)),CHOOSE($D$4,D41,D42,D43),NA())</x:f>
        <x:v>0.2</x:v>
      </x:c>
      <x:c r="E40" s="13" t="n">
        <x:f>IF(ISNUMBER(CHOOSE($D$4,E41,E42,E43)),CHOOSE($D$4,E41,E42,E43),NA())</x:f>
        <x:v>0.2</x:v>
      </x:c>
      <x:c r="F40" s="13" t="n">
        <x:f>IF(ISNUMBER(CHOOSE($D$4,F41,F42,F43)),CHOOSE($D$4,F41,F42,F43),NA())</x:f>
        <x:v>0.2</x:v>
      </x:c>
      <x:c r="G40" s="13" t="n">
        <x:f>IF(ISNUMBER(CHOOSE($D$4,G41,G42,G43)),CHOOSE($D$4,G41,G42,G43),NA())</x:f>
        <x:v>0.2</x:v>
      </x:c>
      <x:c r="H40" s="13" t="n">
        <x:f>IF(ISNUMBER(CHOOSE($D$4,H41,H42,H43)),CHOOSE($D$4,H41,H42,H43),NA())</x:f>
        <x:v>0.2</x:v>
      </x:c>
      <x:c r="I40" s="13" t="n">
        <x:f>IF(ISNUMBER(CHOOSE($D$4,I41,I42,I43)),CHOOSE($D$4,I41,I42,I43),NA())</x:f>
        <x:v>0.2</x:v>
      </x:c>
      <x:c r="J40" s="13" t="n">
        <x:f>IF(ISNUMBER(CHOOSE($D$4,J41,J42,J43)),CHOOSE($D$4,J41,J42,J43),NA())</x:f>
        <x:v>0.2</x:v>
      </x:c>
      <x:c r="K40" s="13" t="n">
        <x:f>IF(ISNUMBER(CHOOSE($D$4,K41,K42,K43)),CHOOSE($D$4,K41,K42,K43),NA())</x:f>
        <x:v>0.2</x:v>
      </x:c>
      <x:c r="L40" s="13" t="n">
        <x:f>IF(ISNUMBER(CHOOSE($D$4,L41,L42,L43)),CHOOSE($D$4,L41,L42,L43),NA())</x:f>
        <x:v>0.2</x:v>
      </x:c>
      <x:c r="M40" s="13" t="n">
        <x:f>IF(ISNUMBER(CHOOSE($D$4,M41,M42,M43)),CHOOSE($D$4,M41,M42,M43),NA())</x:f>
        <x:v>0.2</x:v>
      </x:c>
      <x:c r="N40" s="13" t="n">
        <x:f>IF(ISNUMBER(CHOOSE($D$4,N41,N42,N43)),CHOOSE($D$4,N41,N42,N43),NA())</x:f>
        <x:v>0.2</x:v>
      </x:c>
      <x:c r="O40" s="13" t="n">
        <x:f>IF(ISNUMBER(CHOOSE($D$4,O41,O42,O43)),CHOOSE($D$4,O41,O42,O43),NA())</x:f>
        <x:v>0.2</x:v>
      </x:c>
      <x:c r="P40" s="13" t="n">
        <x:f>IF(ISNUMBER(CHOOSE($D$4,P41,P42,P43)),CHOOSE($D$4,P41,P42,P43),NA())</x:f>
        <x:v>0.2</x:v>
      </x:c>
      <x:c r="Q40" s="13" t="n">
        <x:f>IF(ISNUMBER(CHOOSE($D$4,Q41,Q42,Q43)),CHOOSE($D$4,Q41,Q42,Q43),NA())</x:f>
        <x:v>0.2</x:v>
      </x:c>
      <x:c r="R40" s="13" t="n">
        <x:f>IF(ISNUMBER(CHOOSE($D$4,R41,R42,R43)),CHOOSE($D$4,R41,R42,R43),NA())</x:f>
        <x:v>0.2</x:v>
      </x:c>
      <x:c r="S40" s="13" t="n">
        <x:f>IF(ISNUMBER(CHOOSE($D$4,S41,S42,S43)),CHOOSE($D$4,S41,S42,S43),NA())</x:f>
        <x:v>0.2</x:v>
      </x:c>
      <x:c r="T40" s="13" t="n">
        <x:f>IF(ISNUMBER(CHOOSE($D$4,T41,T42,T43)),CHOOSE($D$4,T41,T42,T43),NA())</x:f>
        <x:v>0.2</x:v>
      </x:c>
      <x:c r="U40" s="13" t="n">
        <x:f>IF(ISNUMBER(CHOOSE($D$4,U41,U42,U43)),CHOOSE($D$4,U41,U42,U43),NA())</x:f>
        <x:v>0.2</x:v>
      </x:c>
      <x:c r="V40" s="13" t="n">
        <x:f>IF(ISNUMBER(CHOOSE($D$4,V41,V42,V43)),CHOOSE($D$4,V41,V42,V43),NA())</x:f>
        <x:v>0.2</x:v>
      </x:c>
      <x:c r="W40" s="13" t="n">
        <x:f>IF(ISNUMBER(CHOOSE($D$4,W41,W42,W43)),CHOOSE($D$4,W41,W42,W43),NA())</x:f>
        <x:v>0.2</x:v>
      </x:c>
      <x:c r="X40" s="13" t="n">
        <x:f>IF(ISNUMBER(CHOOSE($D$4,X41,X42,X43)),CHOOSE($D$4,X41,X42,X43),NA())</x:f>
        <x:v>0.2</x:v>
      </x:c>
      <x:c r="Y40" s="13" t="n">
        <x:f>IF(ISNUMBER(CHOOSE($D$4,Y41,Y42,Y43)),CHOOSE($D$4,Y41,Y42,Y43),NA())</x:f>
        <x:v>0.2</x:v>
      </x:c>
      <x:c r="Z40" s="13" t="n">
        <x:f>IF(ISNUMBER(CHOOSE($D$4,Z41,Z42,Z43)),CHOOSE($D$4,Z41,Z42,Z43),NA())</x:f>
        <x:v>0.2</x:v>
      </x:c>
      <x:c r="AA40" s="13" t="n">
        <x:f>IF(ISNUMBER(CHOOSE($D$4,AA41,AA42,AA43)),CHOOSE($D$4,AA41,AA42,AA43),NA())</x:f>
        <x:v>0.2</x:v>
      </x:c>
      <x:c r="AB40" s="13" t="n">
        <x:f>IF(ISNUMBER(CHOOSE($D$4,AB41,AB42,AB43)),CHOOSE($D$4,AB41,AB42,AB43),NA())</x:f>
        <x:v>0.2</x:v>
      </x:c>
      <x:c r="AC40" s="13" t="n">
        <x:f>IF(ISNUMBER(CHOOSE($D$4,AC41,AC42,AC43)),CHOOSE($D$4,AC41,AC42,AC43),NA())</x:f>
        <x:v>0.2</x:v>
      </x:c>
      <x:c r="AD40" s="13" t="n">
        <x:f>IF(ISNUMBER(CHOOSE($D$4,AD41,AD42,AD43)),CHOOSE($D$4,AD41,AD42,AD43),NA())</x:f>
        <x:v>0.2</x:v>
      </x:c>
      <x:c r="AE40" s="13" t="n">
        <x:f>IF(ISNUMBER(CHOOSE($D$4,AE41,AE42,AE43)),CHOOSE($D$4,AE41,AE42,AE43),NA())</x:f>
        <x:v>0.2</x:v>
      </x:c>
      <x:c r="AF40" s="13" t="n">
        <x:f>IF(ISNUMBER(CHOOSE($D$4,AF41,AF42,AF43)),CHOOSE($D$4,AF41,AF42,AF43),NA())</x:f>
        <x:v>0.2</x:v>
      </x:c>
      <x:c r="AG40" s="13" t="n">
        <x:f>IF(ISNUMBER(CHOOSE($D$4,AG41,AG42,AG43)),CHOOSE($D$4,AG41,AG42,AG43),NA())</x:f>
        <x:v>0.2</x:v>
      </x:c>
      <x:c r="AH40" s="13" t="n">
        <x:f>IF(ISNUMBER(CHOOSE($D$4,AH41,AH42,AH43)),CHOOSE($D$4,AH41,AH42,AH43),NA())</x:f>
        <x:v>0.2</x:v>
      </x:c>
      <x:c r="AI40" s="13" t="n">
        <x:f>IF(ISNUMBER(CHOOSE($D$4,AI41,AI42,AI43)),CHOOSE($D$4,AI41,AI42,AI43),NA())</x:f>
        <x:v>0.2</x:v>
      </x:c>
      <x:c r="AJ40" s="13" t="n">
        <x:f>IF(ISNUMBER(CHOOSE($D$4,AJ41,AJ42,AJ43)),CHOOSE($D$4,AJ41,AJ42,AJ43),NA())</x:f>
        <x:v>0.2</x:v>
      </x:c>
      <x:c r="AK40" s="13" t="n">
        <x:f>IF(ISNUMBER(CHOOSE($D$4,AK41,AK42,AK43)),CHOOSE($D$4,AK41,AK42,AK43),NA())</x:f>
        <x:v>0.2</x:v>
      </x:c>
      <x:c r="AL40" s="13" t="n">
        <x:f>IF(ISNUMBER(CHOOSE($D$4,AL41,AL42,AL43)),CHOOSE($D$4,AL41,AL42,AL43),NA())</x:f>
        <x:v>0.2</x:v>
      </x:c>
      <x:c r="AM40" s="13" t="n">
        <x:f>IF(ISNUMBER(CHOOSE($D$4,AM41,AM42,AM43)),CHOOSE($D$4,AM41,AM42,AM43),NA())</x:f>
        <x:v>0.2</x:v>
      </x:c>
    </x:row>
    <x:row r="41" ht="21" customHeight="1">
      <x:c r="A41" s="1"/>
      <x:c r="B41" s="1"/>
      <x:c r="C41" s="1" t="str">
        <x:v>Base</x:v>
      </x:c>
      <x:c r="D41" s="7" t="n">
        <x:v>0.2</x:v>
      </x:c>
      <x:c r="E41" s="7" t="n">
        <x:v>0.2</x:v>
      </x:c>
      <x:c r="F41" s="7" t="n">
        <x:v>0.2</x:v>
      </x:c>
      <x:c r="G41" s="7" t="n">
        <x:v>0.2</x:v>
      </x:c>
      <x:c r="H41" s="7" t="n">
        <x:v>0.2</x:v>
      </x:c>
      <x:c r="I41" s="7" t="n">
        <x:v>0.2</x:v>
      </x:c>
      <x:c r="J41" s="7" t="n">
        <x:v>0.2</x:v>
      </x:c>
      <x:c r="K41" s="7" t="n">
        <x:v>0.2</x:v>
      </x:c>
      <x:c r="L41" s="7" t="n">
        <x:v>0.2</x:v>
      </x:c>
      <x:c r="M41" s="7" t="n">
        <x:v>0.2</x:v>
      </x:c>
      <x:c r="N41" s="7" t="n">
        <x:v>0.2</x:v>
      </x:c>
      <x:c r="O41" s="7" t="n">
        <x:v>0.2</x:v>
      </x:c>
      <x:c r="P41" s="7" t="n">
        <x:v>0.2</x:v>
      </x:c>
      <x:c r="Q41" s="7" t="n">
        <x:v>0.2</x:v>
      </x:c>
      <x:c r="R41" s="7" t="n">
        <x:v>0.2</x:v>
      </x:c>
      <x:c r="S41" s="7" t="n">
        <x:v>0.2</x:v>
      </x:c>
      <x:c r="T41" s="7" t="n">
        <x:v>0.2</x:v>
      </x:c>
      <x:c r="U41" s="7" t="n">
        <x:v>0.2</x:v>
      </x:c>
      <x:c r="V41" s="7" t="n">
        <x:v>0.2</x:v>
      </x:c>
      <x:c r="W41" s="7" t="n">
        <x:v>0.2</x:v>
      </x:c>
      <x:c r="X41" s="7" t="n">
        <x:v>0.2</x:v>
      </x:c>
      <x:c r="Y41" s="7" t="n">
        <x:v>0.2</x:v>
      </x:c>
      <x:c r="Z41" s="7" t="n">
        <x:v>0.2</x:v>
      </x:c>
      <x:c r="AA41" s="7" t="n">
        <x:v>0.2</x:v>
      </x:c>
      <x:c r="AB41" s="7" t="n">
        <x:v>0.2</x:v>
      </x:c>
      <x:c r="AC41" s="7" t="n">
        <x:v>0.2</x:v>
      </x:c>
      <x:c r="AD41" s="7" t="n">
        <x:v>0.2</x:v>
      </x:c>
      <x:c r="AE41" s="7" t="n">
        <x:v>0.2</x:v>
      </x:c>
      <x:c r="AF41" s="7" t="n">
        <x:v>0.2</x:v>
      </x:c>
      <x:c r="AG41" s="7" t="n">
        <x:v>0.2</x:v>
      </x:c>
      <x:c r="AH41" s="7" t="n">
        <x:v>0.2</x:v>
      </x:c>
      <x:c r="AI41" s="7" t="n">
        <x:v>0.2</x:v>
      </x:c>
      <x:c r="AJ41" s="7" t="n">
        <x:v>0.2</x:v>
      </x:c>
      <x:c r="AK41" s="7" t="n">
        <x:v>0.2</x:v>
      </x:c>
      <x:c r="AL41" s="7" t="n">
        <x:v>0.2</x:v>
      </x:c>
      <x:c r="AM41" s="7" t="n">
        <x:v>0.2</x:v>
      </x:c>
    </x:row>
    <x:row r="42" ht="21" customHeight="1">
      <x:c r="A42" s="1"/>
      <x:c r="B42" s="1"/>
      <x:c r="C42" s="1" t="str">
        <x:v>Downside</x:v>
      </x:c>
      <x:c r="D42" s="7" t="n">
        <x:v>0.25</x:v>
      </x:c>
      <x:c r="E42" s="7" t="n">
        <x:v>0.25</x:v>
      </x:c>
      <x:c r="F42" s="7" t="n">
        <x:v>0.25</x:v>
      </x:c>
      <x:c r="G42" s="7" t="n">
        <x:v>0.25</x:v>
      </x:c>
      <x:c r="H42" s="7" t="n">
        <x:v>0.25</x:v>
      </x:c>
      <x:c r="I42" s="7" t="n">
        <x:v>0.25</x:v>
      </x:c>
      <x:c r="J42" s="7" t="n">
        <x:v>0.25</x:v>
      </x:c>
      <x:c r="K42" s="7" t="n">
        <x:v>0.25</x:v>
      </x:c>
      <x:c r="L42" s="7" t="n">
        <x:v>0.25</x:v>
      </x:c>
      <x:c r="M42" s="7" t="n">
        <x:v>0.25</x:v>
      </x:c>
      <x:c r="N42" s="7" t="n">
        <x:v>0.25</x:v>
      </x:c>
      <x:c r="O42" s="7" t="n">
        <x:v>0.25</x:v>
      </x:c>
      <x:c r="P42" s="7" t="n">
        <x:v>0.25</x:v>
      </x:c>
      <x:c r="Q42" s="7" t="n">
        <x:v>0.25</x:v>
      </x:c>
      <x:c r="R42" s="7" t="n">
        <x:v>0.25</x:v>
      </x:c>
      <x:c r="S42" s="7" t="n">
        <x:v>0.25</x:v>
      </x:c>
      <x:c r="T42" s="7" t="n">
        <x:v>0.25</x:v>
      </x:c>
      <x:c r="U42" s="7" t="n">
        <x:v>0.25</x:v>
      </x:c>
      <x:c r="V42" s="7" t="n">
        <x:v>0.25</x:v>
      </x:c>
      <x:c r="W42" s="7" t="n">
        <x:v>0.25</x:v>
      </x:c>
      <x:c r="X42" s="7" t="n">
        <x:v>0.25</x:v>
      </x:c>
      <x:c r="Y42" s="7" t="n">
        <x:v>0.25</x:v>
      </x:c>
      <x:c r="Z42" s="7" t="n">
        <x:v>0.25</x:v>
      </x:c>
      <x:c r="AA42" s="7" t="n">
        <x:v>0.25</x:v>
      </x:c>
      <x:c r="AB42" s="7" t="n">
        <x:v>0.25</x:v>
      </x:c>
      <x:c r="AC42" s="7" t="n">
        <x:v>0.25</x:v>
      </x:c>
      <x:c r="AD42" s="7" t="n">
        <x:v>0.25</x:v>
      </x:c>
      <x:c r="AE42" s="7" t="n">
        <x:v>0.25</x:v>
      </x:c>
      <x:c r="AF42" s="7" t="n">
        <x:v>0.25</x:v>
      </x:c>
      <x:c r="AG42" s="7" t="n">
        <x:v>0.25</x:v>
      </x:c>
      <x:c r="AH42" s="7" t="n">
        <x:v>0.25</x:v>
      </x:c>
      <x:c r="AI42" s="7" t="n">
        <x:v>0.25</x:v>
      </x:c>
      <x:c r="AJ42" s="7" t="n">
        <x:v>0.25</x:v>
      </x:c>
      <x:c r="AK42" s="7" t="n">
        <x:v>0.25</x:v>
      </x:c>
      <x:c r="AL42" s="7" t="n">
        <x:v>0.25</x:v>
      </x:c>
      <x:c r="AM42" s="7" t="n">
        <x:v>0.25</x:v>
      </x:c>
    </x:row>
    <x:row r="43" ht="21" customHeight="1">
      <x:c r="A43" s="1"/>
      <x:c r="B43" s="1"/>
      <x:c r="C43" s="1" t="str">
        <x:v>Reduced spend</x:v>
      </x:c>
      <x:c r="D43" s="7" t="n">
        <x:v>0.2</x:v>
      </x:c>
      <x:c r="E43" s="7" t="n">
        <x:v>0.2</x:v>
      </x:c>
      <x:c r="F43" s="7" t="n">
        <x:v>0.2</x:v>
      </x:c>
      <x:c r="G43" s="7" t="n">
        <x:v>0.2</x:v>
      </x:c>
      <x:c r="H43" s="7" t="n">
        <x:v>0.2</x:v>
      </x:c>
      <x:c r="I43" s="7" t="n">
        <x:v>0.2</x:v>
      </x:c>
      <x:c r="J43" s="7" t="n">
        <x:v>0.2</x:v>
      </x:c>
      <x:c r="K43" s="7" t="n">
        <x:v>0.2</x:v>
      </x:c>
      <x:c r="L43" s="7" t="n">
        <x:v>0.2</x:v>
      </x:c>
      <x:c r="M43" s="7" t="n">
        <x:v>0.2</x:v>
      </x:c>
      <x:c r="N43" s="7" t="n">
        <x:v>0.2</x:v>
      </x:c>
      <x:c r="O43" s="7" t="n">
        <x:v>0.2</x:v>
      </x:c>
      <x:c r="P43" s="7" t="n">
        <x:v>0.2</x:v>
      </x:c>
      <x:c r="Q43" s="7" t="n">
        <x:v>0.2</x:v>
      </x:c>
      <x:c r="R43" s="7" t="n">
        <x:v>0.2</x:v>
      </x:c>
      <x:c r="S43" s="7" t="n">
        <x:v>0.2</x:v>
      </x:c>
      <x:c r="T43" s="7" t="n">
        <x:v>0.2</x:v>
      </x:c>
      <x:c r="U43" s="7" t="n">
        <x:v>0.2</x:v>
      </x:c>
      <x:c r="V43" s="7" t="n">
        <x:v>0.2</x:v>
      </x:c>
      <x:c r="W43" s="7" t="n">
        <x:v>0.2</x:v>
      </x:c>
      <x:c r="X43" s="7" t="n">
        <x:v>0.2</x:v>
      </x:c>
      <x:c r="Y43" s="7" t="n">
        <x:v>0.2</x:v>
      </x:c>
      <x:c r="Z43" s="7" t="n">
        <x:v>0.2</x:v>
      </x:c>
      <x:c r="AA43" s="7" t="n">
        <x:v>0.2</x:v>
      </x:c>
      <x:c r="AB43" s="7" t="n">
        <x:v>0.2</x:v>
      </x:c>
      <x:c r="AC43" s="7" t="n">
        <x:v>0.2</x:v>
      </x:c>
      <x:c r="AD43" s="7" t="n">
        <x:v>0.2</x:v>
      </x:c>
      <x:c r="AE43" s="7" t="n">
        <x:v>0.2</x:v>
      </x:c>
      <x:c r="AF43" s="7" t="n">
        <x:v>0.2</x:v>
      </x:c>
      <x:c r="AG43" s="7" t="n">
        <x:v>0.2</x:v>
      </x:c>
      <x:c r="AH43" s="7" t="n">
        <x:v>0.2</x:v>
      </x:c>
      <x:c r="AI43" s="7" t="n">
        <x:v>0.2</x:v>
      </x:c>
      <x:c r="AJ43" s="7" t="n">
        <x:v>0.2</x:v>
      </x:c>
      <x:c r="AK43" s="7" t="n">
        <x:v>0.2</x:v>
      </x:c>
      <x:c r="AL43" s="7" t="n">
        <x:v>0.2</x:v>
      </x:c>
      <x:c r="AM43" s="7" t="n">
        <x:v>0.2</x:v>
      </x:c>
    </x:row>
    <x:row r="44" ht="21" customHeight="1">
      <x:c r="A44" s="1"/>
      <x:c r="B44" s="1"/>
      <x:c r="C44" s="11" t="str">
        <x:v>Sales and marketing cash spend / active</x:v>
      </x:c>
      <x:c r="D44" s="12" t="n">
        <x:f>IF(ISNUMBER(CHOOSE($D$4,D45,D46,D47)),CHOOSE($D$4,D45,D46,D47),NA())</x:f>
        <x:v>30000</x:v>
      </x:c>
      <x:c r="E44" s="12" t="n">
        <x:f>IF(ISNUMBER(CHOOSE($D$4,E45,E46,E47)),CHOOSE($D$4,E45,E46,E47),NA())</x:f>
        <x:v>30000</x:v>
      </x:c>
      <x:c r="F44" s="12" t="n">
        <x:f>IF(ISNUMBER(CHOOSE($D$4,F45,F46,F47)),CHOOSE($D$4,F45,F46,F47),NA())</x:f>
        <x:v>30000</x:v>
      </x:c>
      <x:c r="G44" s="12" t="n">
        <x:f>IF(ISNUMBER(CHOOSE($D$4,G45,G46,G47)),CHOOSE($D$4,G45,G46,G47),NA())</x:f>
        <x:v>45000</x:v>
      </x:c>
      <x:c r="H44" s="12" t="n">
        <x:f>IF(ISNUMBER(CHOOSE($D$4,H45,H46,H47)),CHOOSE($D$4,H45,H46,H47),NA())</x:f>
        <x:v>45000</x:v>
      </x:c>
      <x:c r="I44" s="12" t="n">
        <x:f>IF(ISNUMBER(CHOOSE($D$4,I45,I46,I47)),CHOOSE($D$4,I45,I46,I47),NA())</x:f>
        <x:v>45000</x:v>
      </x:c>
      <x:c r="J44" s="12" t="n">
        <x:f>IF(ISNUMBER(CHOOSE($D$4,J45,J46,J47)),CHOOSE($D$4,J45,J46,J47),NA())</x:f>
        <x:v>60000</x:v>
      </x:c>
      <x:c r="K44" s="12" t="n">
        <x:f>IF(ISNUMBER(CHOOSE($D$4,K45,K46,K47)),CHOOSE($D$4,K45,K46,K47),NA())</x:f>
        <x:v>60000</x:v>
      </x:c>
      <x:c r="L44" s="12" t="n">
        <x:f>IF(ISNUMBER(CHOOSE($D$4,L45,L46,L47)),CHOOSE($D$4,L45,L46,L47),NA())</x:f>
        <x:v>60000</x:v>
      </x:c>
      <x:c r="M44" s="12" t="n">
        <x:f>IF(ISNUMBER(CHOOSE($D$4,M45,M46,M47)),CHOOSE($D$4,M45,M46,M47),NA())</x:f>
        <x:v>60000</x:v>
      </x:c>
      <x:c r="N44" s="12" t="n">
        <x:f>IF(ISNUMBER(CHOOSE($D$4,N45,N46,N47)),CHOOSE($D$4,N45,N46,N47),NA())</x:f>
        <x:v>60000</x:v>
      </x:c>
      <x:c r="O44" s="12" t="n">
        <x:f>IF(ISNUMBER(CHOOSE($D$4,O45,O46,O47)),CHOOSE($D$4,O45,O46,O47),NA())</x:f>
        <x:v>60000</x:v>
      </x:c>
      <x:c r="P44" s="12" t="n">
        <x:f>IF(ISNUMBER(CHOOSE($D$4,P45,P46,P47)),CHOOSE($D$4,P45,P46,P47),NA())</x:f>
        <x:v>60000</x:v>
      </x:c>
      <x:c r="Q44" s="12" t="n">
        <x:f>IF(ISNUMBER(CHOOSE($D$4,Q45,Q46,Q47)),CHOOSE($D$4,Q45,Q46,Q47),NA())</x:f>
        <x:v>60000</x:v>
      </x:c>
      <x:c r="R44" s="12" t="n">
        <x:f>IF(ISNUMBER(CHOOSE($D$4,R45,R46,R47)),CHOOSE($D$4,R45,R46,R47),NA())</x:f>
        <x:v>60000</x:v>
      </x:c>
      <x:c r="S44" s="12" t="n">
        <x:f>IF(ISNUMBER(CHOOSE($D$4,S45,S46,S47)),CHOOSE($D$4,S45,S46,S47),NA())</x:f>
        <x:v>60000</x:v>
      </x:c>
      <x:c r="T44" s="12" t="n">
        <x:f>IF(ISNUMBER(CHOOSE($D$4,T45,T46,T47)),CHOOSE($D$4,T45,T46,T47),NA())</x:f>
        <x:v>60000</x:v>
      </x:c>
      <x:c r="U44" s="12" t="n">
        <x:f>IF(ISNUMBER(CHOOSE($D$4,U45,U46,U47)),CHOOSE($D$4,U45,U46,U47),NA())</x:f>
        <x:v>60000</x:v>
      </x:c>
      <x:c r="V44" s="12" t="n">
        <x:f>IF(ISNUMBER(CHOOSE($D$4,V45,V46,V47)),CHOOSE($D$4,V45,V46,V47),NA())</x:f>
        <x:v>60000</x:v>
      </x:c>
      <x:c r="W44" s="12" t="n">
        <x:f>IF(ISNUMBER(CHOOSE($D$4,W45,W46,W47)),CHOOSE($D$4,W45,W46,W47),NA())</x:f>
        <x:v>60000</x:v>
      </x:c>
      <x:c r="X44" s="12" t="n">
        <x:f>IF(ISNUMBER(CHOOSE($D$4,X45,X46,X47)),CHOOSE($D$4,X45,X46,X47),NA())</x:f>
        <x:v>60000</x:v>
      </x:c>
      <x:c r="Y44" s="12" t="n">
        <x:f>IF(ISNUMBER(CHOOSE($D$4,Y45,Y46,Y47)),CHOOSE($D$4,Y45,Y46,Y47),NA())</x:f>
        <x:v>60000</x:v>
      </x:c>
      <x:c r="Z44" s="12" t="n">
        <x:f>IF(ISNUMBER(CHOOSE($D$4,Z45,Z46,Z47)),CHOOSE($D$4,Z45,Z46,Z47),NA())</x:f>
        <x:v>60000</x:v>
      </x:c>
      <x:c r="AA44" s="12" t="n">
        <x:f>IF(ISNUMBER(CHOOSE($D$4,AA45,AA46,AA47)),CHOOSE($D$4,AA45,AA46,AA47),NA())</x:f>
        <x:v>60000</x:v>
      </x:c>
      <x:c r="AB44" s="12" t="n">
        <x:f>IF(ISNUMBER(CHOOSE($D$4,AB45,AB46,AB47)),CHOOSE($D$4,AB45,AB46,AB47),NA())</x:f>
        <x:v>60000</x:v>
      </x:c>
      <x:c r="AC44" s="12" t="n">
        <x:f>IF(ISNUMBER(CHOOSE($D$4,AC45,AC46,AC47)),CHOOSE($D$4,AC45,AC46,AC47),NA())</x:f>
        <x:v>60000</x:v>
      </x:c>
      <x:c r="AD44" s="12" t="n">
        <x:f>IF(ISNUMBER(CHOOSE($D$4,AD45,AD46,AD47)),CHOOSE($D$4,AD45,AD46,AD47),NA())</x:f>
        <x:v>60000</x:v>
      </x:c>
      <x:c r="AE44" s="12" t="n">
        <x:f>IF(ISNUMBER(CHOOSE($D$4,AE45,AE46,AE47)),CHOOSE($D$4,AE45,AE46,AE47),NA())</x:f>
        <x:v>60000</x:v>
      </x:c>
      <x:c r="AF44" s="12" t="n">
        <x:f>IF(ISNUMBER(CHOOSE($D$4,AF45,AF46,AF47)),CHOOSE($D$4,AF45,AF46,AF47),NA())</x:f>
        <x:v>60000</x:v>
      </x:c>
      <x:c r="AG44" s="12" t="n">
        <x:f>IF(ISNUMBER(CHOOSE($D$4,AG45,AG46,AG47)),CHOOSE($D$4,AG45,AG46,AG47),NA())</x:f>
        <x:v>60000</x:v>
      </x:c>
      <x:c r="AH44" s="12" t="n">
        <x:f>IF(ISNUMBER(CHOOSE($D$4,AH45,AH46,AH47)),CHOOSE($D$4,AH45,AH46,AH47),NA())</x:f>
        <x:v>60000</x:v>
      </x:c>
      <x:c r="AI44" s="12" t="n">
        <x:f>IF(ISNUMBER(CHOOSE($D$4,AI45,AI46,AI47)),CHOOSE($D$4,AI45,AI46,AI47),NA())</x:f>
        <x:v>60000</x:v>
      </x:c>
      <x:c r="AJ44" s="12" t="n">
        <x:f>IF(ISNUMBER(CHOOSE($D$4,AJ45,AJ46,AJ47)),CHOOSE($D$4,AJ45,AJ46,AJ47),NA())</x:f>
        <x:v>60000</x:v>
      </x:c>
      <x:c r="AK44" s="12" t="n">
        <x:f>IF(ISNUMBER(CHOOSE($D$4,AK45,AK46,AK47)),CHOOSE($D$4,AK45,AK46,AK47),NA())</x:f>
        <x:v>60000</x:v>
      </x:c>
      <x:c r="AL44" s="12" t="n">
        <x:f>IF(ISNUMBER(CHOOSE($D$4,AL45,AL46,AL47)),CHOOSE($D$4,AL45,AL46,AL47),NA())</x:f>
        <x:v>60000</x:v>
      </x:c>
      <x:c r="AM44" s="12" t="n">
        <x:f>IF(ISNUMBER(CHOOSE($D$4,AM45,AM46,AM47)),CHOOSE($D$4,AM45,AM46,AM47),NA())</x:f>
        <x:v>60000</x:v>
      </x:c>
    </x:row>
    <x:row r="45" ht="21" customHeight="1">
      <x:c r="A45" s="1"/>
      <x:c r="B45" s="1"/>
      <x:c r="C45" s="1" t="str">
        <x:v>Base</x:v>
      </x:c>
      <x:c r="D45" s="5" t="n">
        <x:v>30000</x:v>
      </x:c>
      <x:c r="E45" s="5" t="n">
        <x:v>30000</x:v>
      </x:c>
      <x:c r="F45" s="5" t="n">
        <x:v>30000</x:v>
      </x:c>
      <x:c r="G45" s="5" t="n">
        <x:v>45000</x:v>
      </x:c>
      <x:c r="H45" s="5" t="n">
        <x:v>45000</x:v>
      </x:c>
      <x:c r="I45" s="5" t="n">
        <x:v>45000</x:v>
      </x:c>
      <x:c r="J45" s="5" t="n">
        <x:v>60000</x:v>
      </x:c>
      <x:c r="K45" s="5" t="n">
        <x:v>60000</x:v>
      </x:c>
      <x:c r="L45" s="5" t="n">
        <x:v>60000</x:v>
      </x:c>
      <x:c r="M45" s="5" t="n">
        <x:v>60000</x:v>
      </x:c>
      <x:c r="N45" s="5" t="n">
        <x:v>60000</x:v>
      </x:c>
      <x:c r="O45" s="5" t="n">
        <x:v>60000</x:v>
      </x:c>
      <x:c r="P45" s="5" t="n">
        <x:v>60000</x:v>
      </x:c>
      <x:c r="Q45" s="5" t="n">
        <x:v>60000</x:v>
      </x:c>
      <x:c r="R45" s="5" t="n">
        <x:v>60000</x:v>
      </x:c>
      <x:c r="S45" s="5" t="n">
        <x:v>60000</x:v>
      </x:c>
      <x:c r="T45" s="5" t="n">
        <x:v>60000</x:v>
      </x:c>
      <x:c r="U45" s="5" t="n">
        <x:v>60000</x:v>
      </x:c>
      <x:c r="V45" s="5" t="n">
        <x:v>60000</x:v>
      </x:c>
      <x:c r="W45" s="5" t="n">
        <x:v>60000</x:v>
      </x:c>
      <x:c r="X45" s="5" t="n">
        <x:v>60000</x:v>
      </x:c>
      <x:c r="Y45" s="5" t="n">
        <x:v>60000</x:v>
      </x:c>
      <x:c r="Z45" s="5" t="n">
        <x:v>60000</x:v>
      </x:c>
      <x:c r="AA45" s="5" t="n">
        <x:v>60000</x:v>
      </x:c>
      <x:c r="AB45" s="5" t="n">
        <x:v>60000</x:v>
      </x:c>
      <x:c r="AC45" s="5" t="n">
        <x:v>60000</x:v>
      </x:c>
      <x:c r="AD45" s="5" t="n">
        <x:v>60000</x:v>
      </x:c>
      <x:c r="AE45" s="5" t="n">
        <x:v>60000</x:v>
      </x:c>
      <x:c r="AF45" s="5" t="n">
        <x:v>60000</x:v>
      </x:c>
      <x:c r="AG45" s="5" t="n">
        <x:v>60000</x:v>
      </x:c>
      <x:c r="AH45" s="5" t="n">
        <x:v>60000</x:v>
      </x:c>
      <x:c r="AI45" s="5" t="n">
        <x:v>60000</x:v>
      </x:c>
      <x:c r="AJ45" s="5" t="n">
        <x:v>60000</x:v>
      </x:c>
      <x:c r="AK45" s="5" t="n">
        <x:v>60000</x:v>
      </x:c>
      <x:c r="AL45" s="5" t="n">
        <x:v>60000</x:v>
      </x:c>
      <x:c r="AM45" s="5" t="n">
        <x:v>60000</x:v>
      </x:c>
    </x:row>
    <x:row r="46" ht="21" customHeight="1">
      <x:c r="A46" s="1"/>
      <x:c r="B46" s="1"/>
      <x:c r="C46" s="1" t="str">
        <x:v>Downside</x:v>
      </x:c>
      <x:c r="D46" s="5" t="n">
        <x:v>30000</x:v>
      </x:c>
      <x:c r="E46" s="5" t="n">
        <x:v>30000</x:v>
      </x:c>
      <x:c r="F46" s="5" t="n">
        <x:v>30000</x:v>
      </x:c>
      <x:c r="G46" s="5" t="n">
        <x:v>45000</x:v>
      </x:c>
      <x:c r="H46" s="5" t="n">
        <x:v>45000</x:v>
      </x:c>
      <x:c r="I46" s="5" t="n">
        <x:v>45000</x:v>
      </x:c>
      <x:c r="J46" s="5" t="n">
        <x:v>60000</x:v>
      </x:c>
      <x:c r="K46" s="5" t="n">
        <x:v>60000</x:v>
      </x:c>
      <x:c r="L46" s="5" t="n">
        <x:v>60000</x:v>
      </x:c>
      <x:c r="M46" s="5" t="n">
        <x:v>60000</x:v>
      </x:c>
      <x:c r="N46" s="5" t="n">
        <x:v>60000</x:v>
      </x:c>
      <x:c r="O46" s="5" t="n">
        <x:v>60000</x:v>
      </x:c>
      <x:c r="P46" s="5" t="n">
        <x:v>60000</x:v>
      </x:c>
      <x:c r="Q46" s="5" t="n">
        <x:v>60000</x:v>
      </x:c>
      <x:c r="R46" s="5" t="n">
        <x:v>60000</x:v>
      </x:c>
      <x:c r="S46" s="5" t="n">
        <x:v>60000</x:v>
      </x:c>
      <x:c r="T46" s="5" t="n">
        <x:v>60000</x:v>
      </x:c>
      <x:c r="U46" s="5" t="n">
        <x:v>60000</x:v>
      </x:c>
      <x:c r="V46" s="5" t="n">
        <x:v>60000</x:v>
      </x:c>
      <x:c r="W46" s="5" t="n">
        <x:v>60000</x:v>
      </x:c>
      <x:c r="X46" s="5" t="n">
        <x:v>60000</x:v>
      </x:c>
      <x:c r="Y46" s="5" t="n">
        <x:v>60000</x:v>
      </x:c>
      <x:c r="Z46" s="5" t="n">
        <x:v>60000</x:v>
      </x:c>
      <x:c r="AA46" s="5" t="n">
        <x:v>60000</x:v>
      </x:c>
      <x:c r="AB46" s="5" t="n">
        <x:v>60000</x:v>
      </x:c>
      <x:c r="AC46" s="5" t="n">
        <x:v>60000</x:v>
      </x:c>
      <x:c r="AD46" s="5" t="n">
        <x:v>60000</x:v>
      </x:c>
      <x:c r="AE46" s="5" t="n">
        <x:v>60000</x:v>
      </x:c>
      <x:c r="AF46" s="5" t="n">
        <x:v>60000</x:v>
      </x:c>
      <x:c r="AG46" s="5" t="n">
        <x:v>60000</x:v>
      </x:c>
      <x:c r="AH46" s="5" t="n">
        <x:v>60000</x:v>
      </x:c>
      <x:c r="AI46" s="5" t="n">
        <x:v>60000</x:v>
      </x:c>
      <x:c r="AJ46" s="5" t="n">
        <x:v>60000</x:v>
      </x:c>
      <x:c r="AK46" s="5" t="n">
        <x:v>60000</x:v>
      </x:c>
      <x:c r="AL46" s="5" t="n">
        <x:v>60000</x:v>
      </x:c>
      <x:c r="AM46" s="5" t="n">
        <x:v>60000</x:v>
      </x:c>
    </x:row>
    <x:row r="47" ht="21" customHeight="1">
      <x:c r="A47" s="1"/>
      <x:c r="B47" s="1"/>
      <x:c r="C47" s="1" t="str">
        <x:v>Reduced spend</x:v>
      </x:c>
      <x:c r="D47" s="5" t="n">
        <x:v>30000</x:v>
      </x:c>
      <x:c r="E47" s="5" t="n">
        <x:v>30000</x:v>
      </x:c>
      <x:c r="F47" s="5" t="n">
        <x:v>30000</x:v>
      </x:c>
      <x:c r="G47" s="5" t="n">
        <x:v>35000</x:v>
      </x:c>
      <x:c r="H47" s="5" t="n">
        <x:v>35000</x:v>
      </x:c>
      <x:c r="I47" s="5" t="n">
        <x:v>35000</x:v>
      </x:c>
      <x:c r="J47" s="5" t="n">
        <x:v>35000</x:v>
      </x:c>
      <x:c r="K47" s="5" t="n">
        <x:v>35000</x:v>
      </x:c>
      <x:c r="L47" s="5" t="n">
        <x:v>35000</x:v>
      </x:c>
      <x:c r="M47" s="5" t="n">
        <x:v>35000</x:v>
      </x:c>
      <x:c r="N47" s="5" t="n">
        <x:v>35000</x:v>
      </x:c>
      <x:c r="O47" s="5" t="n">
        <x:v>35000</x:v>
      </x:c>
      <x:c r="P47" s="5" t="n">
        <x:v>35000</x:v>
      </x:c>
      <x:c r="Q47" s="5" t="n">
        <x:v>35000</x:v>
      </x:c>
      <x:c r="R47" s="5" t="n">
        <x:v>35000</x:v>
      </x:c>
      <x:c r="S47" s="5" t="n">
        <x:v>35000</x:v>
      </x:c>
      <x:c r="T47" s="5" t="n">
        <x:v>35000</x:v>
      </x:c>
      <x:c r="U47" s="5" t="n">
        <x:v>35000</x:v>
      </x:c>
      <x:c r="V47" s="5" t="n">
        <x:v>35000</x:v>
      </x:c>
      <x:c r="W47" s="5" t="n">
        <x:v>35000</x:v>
      </x:c>
      <x:c r="X47" s="5" t="n">
        <x:v>35000</x:v>
      </x:c>
      <x:c r="Y47" s="5" t="n">
        <x:v>35000</x:v>
      </x:c>
      <x:c r="Z47" s="5" t="n">
        <x:v>35000</x:v>
      </x:c>
      <x:c r="AA47" s="5" t="n">
        <x:v>35000</x:v>
      </x:c>
      <x:c r="AB47" s="5" t="n">
        <x:v>35000</x:v>
      </x:c>
      <x:c r="AC47" s="5" t="n">
        <x:v>35000</x:v>
      </x:c>
      <x:c r="AD47" s="5" t="n">
        <x:v>35000</x:v>
      </x:c>
      <x:c r="AE47" s="5" t="n">
        <x:v>35000</x:v>
      </x:c>
      <x:c r="AF47" s="5" t="n">
        <x:v>35000</x:v>
      </x:c>
      <x:c r="AG47" s="5" t="n">
        <x:v>35000</x:v>
      </x:c>
      <x:c r="AH47" s="5" t="n">
        <x:v>35000</x:v>
      </x:c>
      <x:c r="AI47" s="5" t="n">
        <x:v>35000</x:v>
      </x:c>
      <x:c r="AJ47" s="5" t="n">
        <x:v>35000</x:v>
      </x:c>
      <x:c r="AK47" s="5" t="n">
        <x:v>35000</x:v>
      </x:c>
      <x:c r="AL47" s="5" t="n">
        <x:v>35000</x:v>
      </x:c>
      <x:c r="AM47" s="5" t="n">
        <x:v>35000</x:v>
      </x:c>
    </x:row>
    <x:row r="48" ht="21" customHeight="1">
      <x:c r="A48" s="1"/>
      <x:c r="B48" s="1"/>
      <x:c r="C48" s="11" t="str">
        <x:v>Other operating cash spend / active</x:v>
      </x:c>
      <x:c r="D48" s="12" t="n">
        <x:f>IF(ISNUMBER(CHOOSE($D$4,D49,D50,D51)),CHOOSE($D$4,D49,D50,D51),NA())</x:f>
        <x:v>40000</x:v>
      </x:c>
      <x:c r="E48" s="12" t="n">
        <x:f>IF(ISNUMBER(CHOOSE($D$4,E49,E50,E51)),CHOOSE($D$4,E49,E50,E51),NA())</x:f>
        <x:v>40000</x:v>
      </x:c>
      <x:c r="F48" s="12" t="n">
        <x:f>IF(ISNUMBER(CHOOSE($D$4,F49,F50,F51)),CHOOSE($D$4,F49,F50,F51),NA())</x:f>
        <x:v>40000</x:v>
      </x:c>
      <x:c r="G48" s="12" t="n">
        <x:f>IF(ISNUMBER(CHOOSE($D$4,G49,G50,G51)),CHOOSE($D$4,G49,G50,G51),NA())</x:f>
        <x:v>50000</x:v>
      </x:c>
      <x:c r="H48" s="12" t="n">
        <x:f>IF(ISNUMBER(CHOOSE($D$4,H49,H50,H51)),CHOOSE($D$4,H49,H50,H51),NA())</x:f>
        <x:v>50000</x:v>
      </x:c>
      <x:c r="I48" s="12" t="n">
        <x:f>IF(ISNUMBER(CHOOSE($D$4,I49,I50,I51)),CHOOSE($D$4,I49,I50,I51),NA())</x:f>
        <x:v>50000</x:v>
      </x:c>
      <x:c r="J48" s="12" t="n">
        <x:f>IF(ISNUMBER(CHOOSE($D$4,J49,J50,J51)),CHOOSE($D$4,J49,J50,J51),NA())</x:f>
        <x:v>60000</x:v>
      </x:c>
      <x:c r="K48" s="12" t="n">
        <x:f>IF(ISNUMBER(CHOOSE($D$4,K49,K50,K51)),CHOOSE($D$4,K49,K50,K51),NA())</x:f>
        <x:v>60000</x:v>
      </x:c>
      <x:c r="L48" s="12" t="n">
        <x:f>IF(ISNUMBER(CHOOSE($D$4,L49,L50,L51)),CHOOSE($D$4,L49,L50,L51),NA())</x:f>
        <x:v>60000</x:v>
      </x:c>
      <x:c r="M48" s="12" t="n">
        <x:f>IF(ISNUMBER(CHOOSE($D$4,M49,M50,M51)),CHOOSE($D$4,M49,M50,M51),NA())</x:f>
        <x:v>60000</x:v>
      </x:c>
      <x:c r="N48" s="12" t="n">
        <x:f>IF(ISNUMBER(CHOOSE($D$4,N49,N50,N51)),CHOOSE($D$4,N49,N50,N51),NA())</x:f>
        <x:v>60000</x:v>
      </x:c>
      <x:c r="O48" s="12" t="n">
        <x:f>IF(ISNUMBER(CHOOSE($D$4,O49,O50,O51)),CHOOSE($D$4,O49,O50,O51),NA())</x:f>
        <x:v>60000</x:v>
      </x:c>
      <x:c r="P48" s="12" t="n">
        <x:f>IF(ISNUMBER(CHOOSE($D$4,P49,P50,P51)),CHOOSE($D$4,P49,P50,P51),NA())</x:f>
        <x:v>60000</x:v>
      </x:c>
      <x:c r="Q48" s="12" t="n">
        <x:f>IF(ISNUMBER(CHOOSE($D$4,Q49,Q50,Q51)),CHOOSE($D$4,Q49,Q50,Q51),NA())</x:f>
        <x:v>60000</x:v>
      </x:c>
      <x:c r="R48" s="12" t="n">
        <x:f>IF(ISNUMBER(CHOOSE($D$4,R49,R50,R51)),CHOOSE($D$4,R49,R50,R51),NA())</x:f>
        <x:v>60000</x:v>
      </x:c>
      <x:c r="S48" s="12" t="n">
        <x:f>IF(ISNUMBER(CHOOSE($D$4,S49,S50,S51)),CHOOSE($D$4,S49,S50,S51),NA())</x:f>
        <x:v>60000</x:v>
      </x:c>
      <x:c r="T48" s="12" t="n">
        <x:f>IF(ISNUMBER(CHOOSE($D$4,T49,T50,T51)),CHOOSE($D$4,T49,T50,T51),NA())</x:f>
        <x:v>60000</x:v>
      </x:c>
      <x:c r="U48" s="12" t="n">
        <x:f>IF(ISNUMBER(CHOOSE($D$4,U49,U50,U51)),CHOOSE($D$4,U49,U50,U51),NA())</x:f>
        <x:v>60000</x:v>
      </x:c>
      <x:c r="V48" s="12" t="n">
        <x:f>IF(ISNUMBER(CHOOSE($D$4,V49,V50,V51)),CHOOSE($D$4,V49,V50,V51),NA())</x:f>
        <x:v>60000</x:v>
      </x:c>
      <x:c r="W48" s="12" t="n">
        <x:f>IF(ISNUMBER(CHOOSE($D$4,W49,W50,W51)),CHOOSE($D$4,W49,W50,W51),NA())</x:f>
        <x:v>60000</x:v>
      </x:c>
      <x:c r="X48" s="12" t="n">
        <x:f>IF(ISNUMBER(CHOOSE($D$4,X49,X50,X51)),CHOOSE($D$4,X49,X50,X51),NA())</x:f>
        <x:v>60000</x:v>
      </x:c>
      <x:c r="Y48" s="12" t="n">
        <x:f>IF(ISNUMBER(CHOOSE($D$4,Y49,Y50,Y51)),CHOOSE($D$4,Y49,Y50,Y51),NA())</x:f>
        <x:v>60000</x:v>
      </x:c>
      <x:c r="Z48" s="12" t="n">
        <x:f>IF(ISNUMBER(CHOOSE($D$4,Z49,Z50,Z51)),CHOOSE($D$4,Z49,Z50,Z51),NA())</x:f>
        <x:v>60000</x:v>
      </x:c>
      <x:c r="AA48" s="12" t="n">
        <x:f>IF(ISNUMBER(CHOOSE($D$4,AA49,AA50,AA51)),CHOOSE($D$4,AA49,AA50,AA51),NA())</x:f>
        <x:v>60000</x:v>
      </x:c>
      <x:c r="AB48" s="12" t="n">
        <x:f>IF(ISNUMBER(CHOOSE($D$4,AB49,AB50,AB51)),CHOOSE($D$4,AB49,AB50,AB51),NA())</x:f>
        <x:v>60000</x:v>
      </x:c>
      <x:c r="AC48" s="12" t="n">
        <x:f>IF(ISNUMBER(CHOOSE($D$4,AC49,AC50,AC51)),CHOOSE($D$4,AC49,AC50,AC51),NA())</x:f>
        <x:v>60000</x:v>
      </x:c>
      <x:c r="AD48" s="12" t="n">
        <x:f>IF(ISNUMBER(CHOOSE($D$4,AD49,AD50,AD51)),CHOOSE($D$4,AD49,AD50,AD51),NA())</x:f>
        <x:v>60000</x:v>
      </x:c>
      <x:c r="AE48" s="12" t="n">
        <x:f>IF(ISNUMBER(CHOOSE($D$4,AE49,AE50,AE51)),CHOOSE($D$4,AE49,AE50,AE51),NA())</x:f>
        <x:v>60000</x:v>
      </x:c>
      <x:c r="AF48" s="12" t="n">
        <x:f>IF(ISNUMBER(CHOOSE($D$4,AF49,AF50,AF51)),CHOOSE($D$4,AF49,AF50,AF51),NA())</x:f>
        <x:v>60000</x:v>
      </x:c>
      <x:c r="AG48" s="12" t="n">
        <x:f>IF(ISNUMBER(CHOOSE($D$4,AG49,AG50,AG51)),CHOOSE($D$4,AG49,AG50,AG51),NA())</x:f>
        <x:v>60000</x:v>
      </x:c>
      <x:c r="AH48" s="12" t="n">
        <x:f>IF(ISNUMBER(CHOOSE($D$4,AH49,AH50,AH51)),CHOOSE($D$4,AH49,AH50,AH51),NA())</x:f>
        <x:v>60000</x:v>
      </x:c>
      <x:c r="AI48" s="12" t="n">
        <x:f>IF(ISNUMBER(CHOOSE($D$4,AI49,AI50,AI51)),CHOOSE($D$4,AI49,AI50,AI51),NA())</x:f>
        <x:v>60000</x:v>
      </x:c>
      <x:c r="AJ48" s="12" t="n">
        <x:f>IF(ISNUMBER(CHOOSE($D$4,AJ49,AJ50,AJ51)),CHOOSE($D$4,AJ49,AJ50,AJ51),NA())</x:f>
        <x:v>60000</x:v>
      </x:c>
      <x:c r="AK48" s="12" t="n">
        <x:f>IF(ISNUMBER(CHOOSE($D$4,AK49,AK50,AK51)),CHOOSE($D$4,AK49,AK50,AK51),NA())</x:f>
        <x:v>60000</x:v>
      </x:c>
      <x:c r="AL48" s="12" t="n">
        <x:f>IF(ISNUMBER(CHOOSE($D$4,AL49,AL50,AL51)),CHOOSE($D$4,AL49,AL50,AL51),NA())</x:f>
        <x:v>60000</x:v>
      </x:c>
      <x:c r="AM48" s="12" t="n">
        <x:f>IF(ISNUMBER(CHOOSE($D$4,AM49,AM50,AM51)),CHOOSE($D$4,AM49,AM50,AM51),NA())</x:f>
        <x:v>60000</x:v>
      </x:c>
    </x:row>
    <x:row r="49" ht="21" customHeight="1">
      <x:c r="A49" s="1"/>
      <x:c r="B49" s="1"/>
      <x:c r="C49" s="1" t="str">
        <x:v>Base</x:v>
      </x:c>
      <x:c r="D49" s="5" t="n">
        <x:v>40000</x:v>
      </x:c>
      <x:c r="E49" s="5" t="n">
        <x:v>40000</x:v>
      </x:c>
      <x:c r="F49" s="5" t="n">
        <x:v>40000</x:v>
      </x:c>
      <x:c r="G49" s="5" t="n">
        <x:v>50000</x:v>
      </x:c>
      <x:c r="H49" s="5" t="n">
        <x:v>50000</x:v>
      </x:c>
      <x:c r="I49" s="5" t="n">
        <x:v>50000</x:v>
      </x:c>
      <x:c r="J49" s="5" t="n">
        <x:v>60000</x:v>
      </x:c>
      <x:c r="K49" s="5" t="n">
        <x:v>60000</x:v>
      </x:c>
      <x:c r="L49" s="5" t="n">
        <x:v>60000</x:v>
      </x:c>
      <x:c r="M49" s="5" t="n">
        <x:v>60000</x:v>
      </x:c>
      <x:c r="N49" s="5" t="n">
        <x:v>60000</x:v>
      </x:c>
      <x:c r="O49" s="5" t="n">
        <x:v>60000</x:v>
      </x:c>
      <x:c r="P49" s="5" t="n">
        <x:v>60000</x:v>
      </x:c>
      <x:c r="Q49" s="5" t="n">
        <x:v>60000</x:v>
      </x:c>
      <x:c r="R49" s="5" t="n">
        <x:v>60000</x:v>
      </x:c>
      <x:c r="S49" s="5" t="n">
        <x:v>60000</x:v>
      </x:c>
      <x:c r="T49" s="5" t="n">
        <x:v>60000</x:v>
      </x:c>
      <x:c r="U49" s="5" t="n">
        <x:v>60000</x:v>
      </x:c>
      <x:c r="V49" s="5" t="n">
        <x:v>60000</x:v>
      </x:c>
      <x:c r="W49" s="5" t="n">
        <x:v>60000</x:v>
      </x:c>
      <x:c r="X49" s="5" t="n">
        <x:v>60000</x:v>
      </x:c>
      <x:c r="Y49" s="5" t="n">
        <x:v>60000</x:v>
      </x:c>
      <x:c r="Z49" s="5" t="n">
        <x:v>60000</x:v>
      </x:c>
      <x:c r="AA49" s="5" t="n">
        <x:v>60000</x:v>
      </x:c>
      <x:c r="AB49" s="5" t="n">
        <x:v>60000</x:v>
      </x:c>
      <x:c r="AC49" s="5" t="n">
        <x:v>60000</x:v>
      </x:c>
      <x:c r="AD49" s="5" t="n">
        <x:v>60000</x:v>
      </x:c>
      <x:c r="AE49" s="5" t="n">
        <x:v>60000</x:v>
      </x:c>
      <x:c r="AF49" s="5" t="n">
        <x:v>60000</x:v>
      </x:c>
      <x:c r="AG49" s="5" t="n">
        <x:v>60000</x:v>
      </x:c>
      <x:c r="AH49" s="5" t="n">
        <x:v>60000</x:v>
      </x:c>
      <x:c r="AI49" s="5" t="n">
        <x:v>60000</x:v>
      </x:c>
      <x:c r="AJ49" s="5" t="n">
        <x:v>60000</x:v>
      </x:c>
      <x:c r="AK49" s="5" t="n">
        <x:v>60000</x:v>
      </x:c>
      <x:c r="AL49" s="5" t="n">
        <x:v>60000</x:v>
      </x:c>
      <x:c r="AM49" s="5" t="n">
        <x:v>60000</x:v>
      </x:c>
    </x:row>
    <x:row r="50" ht="21" customHeight="1">
      <x:c r="A50" s="1"/>
      <x:c r="B50" s="1"/>
      <x:c r="C50" s="1" t="str">
        <x:v>Downside</x:v>
      </x:c>
      <x:c r="D50" s="5" t="n">
        <x:v>40000</x:v>
      </x:c>
      <x:c r="E50" s="5" t="n">
        <x:v>40000</x:v>
      </x:c>
      <x:c r="F50" s="5" t="n">
        <x:v>40000</x:v>
      </x:c>
      <x:c r="G50" s="5" t="n">
        <x:v>50000</x:v>
      </x:c>
      <x:c r="H50" s="5" t="n">
        <x:v>50000</x:v>
      </x:c>
      <x:c r="I50" s="5" t="n">
        <x:v>50000</x:v>
      </x:c>
      <x:c r="J50" s="5" t="n">
        <x:v>60000</x:v>
      </x:c>
      <x:c r="K50" s="5" t="n">
        <x:v>60000</x:v>
      </x:c>
      <x:c r="L50" s="5" t="n">
        <x:v>60000</x:v>
      </x:c>
      <x:c r="M50" s="5" t="n">
        <x:v>60000</x:v>
      </x:c>
      <x:c r="N50" s="5" t="n">
        <x:v>60000</x:v>
      </x:c>
      <x:c r="O50" s="5" t="n">
        <x:v>60000</x:v>
      </x:c>
      <x:c r="P50" s="5" t="n">
        <x:v>60000</x:v>
      </x:c>
      <x:c r="Q50" s="5" t="n">
        <x:v>60000</x:v>
      </x:c>
      <x:c r="R50" s="5" t="n">
        <x:v>60000</x:v>
      </x:c>
      <x:c r="S50" s="5" t="n">
        <x:v>60000</x:v>
      </x:c>
      <x:c r="T50" s="5" t="n">
        <x:v>60000</x:v>
      </x:c>
      <x:c r="U50" s="5" t="n">
        <x:v>60000</x:v>
      </x:c>
      <x:c r="V50" s="5" t="n">
        <x:v>60000</x:v>
      </x:c>
      <x:c r="W50" s="5" t="n">
        <x:v>60000</x:v>
      </x:c>
      <x:c r="X50" s="5" t="n">
        <x:v>60000</x:v>
      </x:c>
      <x:c r="Y50" s="5" t="n">
        <x:v>60000</x:v>
      </x:c>
      <x:c r="Z50" s="5" t="n">
        <x:v>60000</x:v>
      </x:c>
      <x:c r="AA50" s="5" t="n">
        <x:v>60000</x:v>
      </x:c>
      <x:c r="AB50" s="5" t="n">
        <x:v>60000</x:v>
      </x:c>
      <x:c r="AC50" s="5" t="n">
        <x:v>60000</x:v>
      </x:c>
      <x:c r="AD50" s="5" t="n">
        <x:v>60000</x:v>
      </x:c>
      <x:c r="AE50" s="5" t="n">
        <x:v>60000</x:v>
      </x:c>
      <x:c r="AF50" s="5" t="n">
        <x:v>60000</x:v>
      </x:c>
      <x:c r="AG50" s="5" t="n">
        <x:v>60000</x:v>
      </x:c>
      <x:c r="AH50" s="5" t="n">
        <x:v>60000</x:v>
      </x:c>
      <x:c r="AI50" s="5" t="n">
        <x:v>60000</x:v>
      </x:c>
      <x:c r="AJ50" s="5" t="n">
        <x:v>60000</x:v>
      </x:c>
      <x:c r="AK50" s="5" t="n">
        <x:v>60000</x:v>
      </x:c>
      <x:c r="AL50" s="5" t="n">
        <x:v>60000</x:v>
      </x:c>
      <x:c r="AM50" s="5" t="n">
        <x:v>60000</x:v>
      </x:c>
    </x:row>
    <x:row r="51" ht="21" customHeight="1">
      <x:c r="A51" s="1"/>
      <x:c r="B51" s="1"/>
      <x:c r="C51" s="1" t="str">
        <x:v>Reduced spend</x:v>
      </x:c>
      <x:c r="D51" s="5" t="n">
        <x:v>40000</x:v>
      </x:c>
      <x:c r="E51" s="5" t="n">
        <x:v>40000</x:v>
      </x:c>
      <x:c r="F51" s="5" t="n">
        <x:v>40000</x:v>
      </x:c>
      <x:c r="G51" s="5" t="n">
        <x:v>65000</x:v>
      </x:c>
      <x:c r="H51" s="5" t="n">
        <x:v>65000</x:v>
      </x:c>
      <x:c r="I51" s="5" t="n">
        <x:v>65000</x:v>
      </x:c>
      <x:c r="J51" s="5" t="n">
        <x:v>85000</x:v>
      </x:c>
      <x:c r="K51" s="5" t="n">
        <x:v>85000</x:v>
      </x:c>
      <x:c r="L51" s="5" t="n">
        <x:v>85000</x:v>
      </x:c>
      <x:c r="M51" s="5" t="n">
        <x:v>85000</x:v>
      </x:c>
      <x:c r="N51" s="5" t="n">
        <x:v>85000</x:v>
      </x:c>
      <x:c r="O51" s="5" t="n">
        <x:v>85000</x:v>
      </x:c>
      <x:c r="P51" s="5" t="n">
        <x:v>85000</x:v>
      </x:c>
      <x:c r="Q51" s="5" t="n">
        <x:v>85000</x:v>
      </x:c>
      <x:c r="R51" s="5" t="n">
        <x:v>85000</x:v>
      </x:c>
      <x:c r="S51" s="5" t="n">
        <x:v>85000</x:v>
      </x:c>
      <x:c r="T51" s="5" t="n">
        <x:v>85000</x:v>
      </x:c>
      <x:c r="U51" s="5" t="n">
        <x:v>85000</x:v>
      </x:c>
      <x:c r="V51" s="5" t="n">
        <x:v>85000</x:v>
      </x:c>
      <x:c r="W51" s="5" t="n">
        <x:v>85000</x:v>
      </x:c>
      <x:c r="X51" s="5" t="n">
        <x:v>85000</x:v>
      </x:c>
      <x:c r="Y51" s="5" t="n">
        <x:v>85000</x:v>
      </x:c>
      <x:c r="Z51" s="5" t="n">
        <x:v>85000</x:v>
      </x:c>
      <x:c r="AA51" s="5" t="n">
        <x:v>85000</x:v>
      </x:c>
      <x:c r="AB51" s="5" t="n">
        <x:v>85000</x:v>
      </x:c>
      <x:c r="AC51" s="5" t="n">
        <x:v>85000</x:v>
      </x:c>
      <x:c r="AD51" s="5" t="n">
        <x:v>85000</x:v>
      </x:c>
      <x:c r="AE51" s="5" t="n">
        <x:v>85000</x:v>
      </x:c>
      <x:c r="AF51" s="5" t="n">
        <x:v>85000</x:v>
      </x:c>
      <x:c r="AG51" s="5" t="n">
        <x:v>85000</x:v>
      </x:c>
      <x:c r="AH51" s="5" t="n">
        <x:v>85000</x:v>
      </x:c>
      <x:c r="AI51" s="5" t="n">
        <x:v>85000</x:v>
      </x:c>
      <x:c r="AJ51" s="5" t="n">
        <x:v>85000</x:v>
      </x:c>
      <x:c r="AK51" s="5" t="n">
        <x:v>85000</x:v>
      </x:c>
      <x:c r="AL51" s="5" t="n">
        <x:v>85000</x:v>
      </x:c>
      <x:c r="AM51" s="5" t="n">
        <x:v>85000</x:v>
      </x:c>
    </x:row>
    <x:row r="52" ht="21" customHeight="1">
      <x:c r="A52" s="1"/>
      <x:c r="B52" s="1"/>
      <x:c r="C52" s="11" t="str">
        <x:v>One-time cash spend / active</x:v>
      </x:c>
      <x:c r="D52" s="12" t="n">
        <x:f>IF(ISNUMBER(CHOOSE($D$4,D53,D54,D55)),CHOOSE($D$4,D53,D54,D55),NA())</x:f>
        <x:v>0</x:v>
      </x:c>
      <x:c r="E52" s="12" t="n">
        <x:f>IF(ISNUMBER(CHOOSE($D$4,E53,E54,E55)),CHOOSE($D$4,E53,E54,E55),NA())</x:f>
        <x:v>0</x:v>
      </x:c>
      <x:c r="F52" s="12" t="n">
        <x:f>IF(ISNUMBER(CHOOSE($D$4,F53,F54,F55)),CHOOSE($D$4,F53,F54,F55),NA())</x:f>
        <x:v>0</x:v>
      </x:c>
      <x:c r="G52" s="12" t="n">
        <x:f>IF(ISNUMBER(CHOOSE($D$4,G53,G54,G55)),CHOOSE($D$4,G53,G54,G55),NA())</x:f>
        <x:v>0</x:v>
      </x:c>
      <x:c r="H52" s="12" t="n">
        <x:f>IF(ISNUMBER(CHOOSE($D$4,H53,H54,H55)),CHOOSE($D$4,H53,H54,H55),NA())</x:f>
        <x:v>0</x:v>
      </x:c>
      <x:c r="I52" s="12" t="n">
        <x:f>IF(ISNUMBER(CHOOSE($D$4,I53,I54,I55)),CHOOSE($D$4,I53,I54,I55),NA())</x:f>
        <x:v>0</x:v>
      </x:c>
      <x:c r="J52" s="12" t="n">
        <x:f>IF(ISNUMBER(CHOOSE($D$4,J53,J54,J55)),CHOOSE($D$4,J53,J54,J55),NA())</x:f>
        <x:v>0</x:v>
      </x:c>
      <x:c r="K52" s="12" t="n">
        <x:f>IF(ISNUMBER(CHOOSE($D$4,K53,K54,K55)),CHOOSE($D$4,K53,K54,K55),NA())</x:f>
        <x:v>0</x:v>
      </x:c>
      <x:c r="L52" s="12" t="n">
        <x:f>IF(ISNUMBER(CHOOSE($D$4,L53,L54,L55)),CHOOSE($D$4,L53,L54,L55),NA())</x:f>
        <x:v>0</x:v>
      </x:c>
      <x:c r="M52" s="12" t="n">
        <x:f>IF(ISNUMBER(CHOOSE($D$4,M53,M54,M55)),CHOOSE($D$4,M53,M54,M55),NA())</x:f>
        <x:v>0</x:v>
      </x:c>
      <x:c r="N52" s="12" t="n">
        <x:f>IF(ISNUMBER(CHOOSE($D$4,N53,N54,N55)),CHOOSE($D$4,N53,N54,N55),NA())</x:f>
        <x:v>0</x:v>
      </x:c>
      <x:c r="O52" s="12" t="n">
        <x:f>IF(ISNUMBER(CHOOSE($D$4,O53,O54,O55)),CHOOSE($D$4,O53,O54,O55),NA())</x:f>
        <x:v>0</x:v>
      </x:c>
      <x:c r="P52" s="12" t="n">
        <x:f>IF(ISNUMBER(CHOOSE($D$4,P53,P54,P55)),CHOOSE($D$4,P53,P54,P55),NA())</x:f>
        <x:v>0</x:v>
      </x:c>
      <x:c r="Q52" s="12" t="n">
        <x:f>IF(ISNUMBER(CHOOSE($D$4,Q53,Q54,Q55)),CHOOSE($D$4,Q53,Q54,Q55),NA())</x:f>
        <x:v>0</x:v>
      </x:c>
      <x:c r="R52" s="12" t="n">
        <x:f>IF(ISNUMBER(CHOOSE($D$4,R53,R54,R55)),CHOOSE($D$4,R53,R54,R55),NA())</x:f>
        <x:v>0</x:v>
      </x:c>
      <x:c r="S52" s="12" t="n">
        <x:f>IF(ISNUMBER(CHOOSE($D$4,S53,S54,S55)),CHOOSE($D$4,S53,S54,S55),NA())</x:f>
        <x:v>0</x:v>
      </x:c>
      <x:c r="T52" s="12" t="n">
        <x:f>IF(ISNUMBER(CHOOSE($D$4,T53,T54,T55)),CHOOSE($D$4,T53,T54,T55),NA())</x:f>
        <x:v>0</x:v>
      </x:c>
      <x:c r="U52" s="12" t="n">
        <x:f>IF(ISNUMBER(CHOOSE($D$4,U53,U54,U55)),CHOOSE($D$4,U53,U54,U55),NA())</x:f>
        <x:v>0</x:v>
      </x:c>
      <x:c r="V52" s="12" t="n">
        <x:f>IF(ISNUMBER(CHOOSE($D$4,V53,V54,V55)),CHOOSE($D$4,V53,V54,V55),NA())</x:f>
        <x:v>0</x:v>
      </x:c>
      <x:c r="W52" s="12" t="n">
        <x:f>IF(ISNUMBER(CHOOSE($D$4,W53,W54,W55)),CHOOSE($D$4,W53,W54,W55),NA())</x:f>
        <x:v>0</x:v>
      </x:c>
      <x:c r="X52" s="12" t="n">
        <x:f>IF(ISNUMBER(CHOOSE($D$4,X53,X54,X55)),CHOOSE($D$4,X53,X54,X55),NA())</x:f>
        <x:v>0</x:v>
      </x:c>
      <x:c r="Y52" s="12" t="n">
        <x:f>IF(ISNUMBER(CHOOSE($D$4,Y53,Y54,Y55)),CHOOSE($D$4,Y53,Y54,Y55),NA())</x:f>
        <x:v>0</x:v>
      </x:c>
      <x:c r="Z52" s="12" t="n">
        <x:f>IF(ISNUMBER(CHOOSE($D$4,Z53,Z54,Z55)),CHOOSE($D$4,Z53,Z54,Z55),NA())</x:f>
        <x:v>0</x:v>
      </x:c>
      <x:c r="AA52" s="12" t="n">
        <x:f>IF(ISNUMBER(CHOOSE($D$4,AA53,AA54,AA55)),CHOOSE($D$4,AA53,AA54,AA55),NA())</x:f>
        <x:v>0</x:v>
      </x:c>
      <x:c r="AB52" s="12" t="n">
        <x:f>IF(ISNUMBER(CHOOSE($D$4,AB53,AB54,AB55)),CHOOSE($D$4,AB53,AB54,AB55),NA())</x:f>
        <x:v>0</x:v>
      </x:c>
      <x:c r="AC52" s="12" t="n">
        <x:f>IF(ISNUMBER(CHOOSE($D$4,AC53,AC54,AC55)),CHOOSE($D$4,AC53,AC54,AC55),NA())</x:f>
        <x:v>0</x:v>
      </x:c>
      <x:c r="AD52" s="12" t="n">
        <x:f>IF(ISNUMBER(CHOOSE($D$4,AD53,AD54,AD55)),CHOOSE($D$4,AD53,AD54,AD55),NA())</x:f>
        <x:v>0</x:v>
      </x:c>
      <x:c r="AE52" s="12" t="n">
        <x:f>IF(ISNUMBER(CHOOSE($D$4,AE53,AE54,AE55)),CHOOSE($D$4,AE53,AE54,AE55),NA())</x:f>
        <x:v>0</x:v>
      </x:c>
      <x:c r="AF52" s="12" t="n">
        <x:f>IF(ISNUMBER(CHOOSE($D$4,AF53,AF54,AF55)),CHOOSE($D$4,AF53,AF54,AF55),NA())</x:f>
        <x:v>0</x:v>
      </x:c>
      <x:c r="AG52" s="12" t="n">
        <x:f>IF(ISNUMBER(CHOOSE($D$4,AG53,AG54,AG55)),CHOOSE($D$4,AG53,AG54,AG55),NA())</x:f>
        <x:v>0</x:v>
      </x:c>
      <x:c r="AH52" s="12" t="n">
        <x:f>IF(ISNUMBER(CHOOSE($D$4,AH53,AH54,AH55)),CHOOSE($D$4,AH53,AH54,AH55),NA())</x:f>
        <x:v>0</x:v>
      </x:c>
      <x:c r="AI52" s="12" t="n">
        <x:f>IF(ISNUMBER(CHOOSE($D$4,AI53,AI54,AI55)),CHOOSE($D$4,AI53,AI54,AI55),NA())</x:f>
        <x:v>0</x:v>
      </x:c>
      <x:c r="AJ52" s="12" t="n">
        <x:f>IF(ISNUMBER(CHOOSE($D$4,AJ53,AJ54,AJ55)),CHOOSE($D$4,AJ53,AJ54,AJ55),NA())</x:f>
        <x:v>0</x:v>
      </x:c>
      <x:c r="AK52" s="12" t="n">
        <x:f>IF(ISNUMBER(CHOOSE($D$4,AK53,AK54,AK55)),CHOOSE($D$4,AK53,AK54,AK55),NA())</x:f>
        <x:v>0</x:v>
      </x:c>
      <x:c r="AL52" s="12" t="n">
        <x:f>IF(ISNUMBER(CHOOSE($D$4,AL53,AL54,AL55)),CHOOSE($D$4,AL53,AL54,AL55),NA())</x:f>
        <x:v>0</x:v>
      </x:c>
      <x:c r="AM52" s="12" t="n">
        <x:f>IF(ISNUMBER(CHOOSE($D$4,AM53,AM54,AM55)),CHOOSE($D$4,AM53,AM54,AM55),NA())</x:f>
        <x:v>0</x:v>
      </x:c>
    </x:row>
    <x:row r="53" ht="21" customHeight="1">
      <x:c r="A53" s="1"/>
      <x:c r="B53" s="1"/>
      <x:c r="C53" s="1" t="str">
        <x:v>Base</x:v>
      </x:c>
      <x:c r="D53" s="5" t="n">
        <x:v>0</x:v>
      </x:c>
      <x:c r="E53" s="5" t="n">
        <x:v>0</x:v>
      </x:c>
      <x:c r="F53" s="5" t="n">
        <x:v>0</x:v>
      </x:c>
      <x:c r="G53" s="5" t="n">
        <x:v>0</x:v>
      </x:c>
      <x:c r="H53" s="5" t="n">
        <x:v>0</x:v>
      </x:c>
      <x:c r="I53" s="5" t="n">
        <x:v>0</x:v>
      </x:c>
      <x:c r="J53" s="5" t="n">
        <x:v>0</x:v>
      </x:c>
      <x:c r="K53" s="5" t="n">
        <x:v>0</x:v>
      </x:c>
      <x:c r="L53" s="5" t="n">
        <x:v>0</x:v>
      </x:c>
      <x:c r="M53" s="5" t="n">
        <x:v>0</x:v>
      </x:c>
      <x:c r="N53" s="5" t="n">
        <x:v>0</x:v>
      </x:c>
      <x:c r="O53" s="5" t="n">
        <x:v>0</x:v>
      </x:c>
      <x:c r="P53" s="5" t="n">
        <x:v>0</x:v>
      </x:c>
      <x:c r="Q53" s="5" t="n">
        <x:v>0</x:v>
      </x:c>
      <x:c r="R53" s="5" t="n">
        <x:v>0</x:v>
      </x:c>
      <x:c r="S53" s="5" t="n">
        <x:v>0</x:v>
      </x:c>
      <x:c r="T53" s="5" t="n">
        <x:v>0</x:v>
      </x:c>
      <x:c r="U53" s="5" t="n">
        <x:v>0</x:v>
      </x:c>
      <x:c r="V53" s="5" t="n">
        <x:v>0</x:v>
      </x:c>
      <x:c r="W53" s="5" t="n">
        <x:v>0</x:v>
      </x:c>
      <x:c r="X53" s="5" t="n">
        <x:v>0</x:v>
      </x:c>
      <x:c r="Y53" s="5" t="n">
        <x:v>0</x:v>
      </x:c>
      <x:c r="Z53" s="5" t="n">
        <x:v>0</x:v>
      </x:c>
      <x:c r="AA53" s="5" t="n">
        <x:v>0</x:v>
      </x:c>
      <x:c r="AB53" s="5" t="n">
        <x:v>0</x:v>
      </x:c>
      <x:c r="AC53" s="5" t="n">
        <x:v>0</x:v>
      </x:c>
      <x:c r="AD53" s="5" t="n">
        <x:v>0</x:v>
      </x:c>
      <x:c r="AE53" s="5" t="n">
        <x:v>0</x:v>
      </x:c>
      <x:c r="AF53" s="5" t="n">
        <x:v>0</x:v>
      </x:c>
      <x:c r="AG53" s="5" t="n">
        <x:v>0</x:v>
      </x:c>
      <x:c r="AH53" s="5" t="n">
        <x:v>0</x:v>
      </x:c>
      <x:c r="AI53" s="5" t="n">
        <x:v>0</x:v>
      </x:c>
      <x:c r="AJ53" s="5" t="n">
        <x:v>0</x:v>
      </x:c>
      <x:c r="AK53" s="5" t="n">
        <x:v>0</x:v>
      </x:c>
      <x:c r="AL53" s="5" t="n">
        <x:v>0</x:v>
      </x:c>
      <x:c r="AM53" s="5" t="n">
        <x:v>0</x:v>
      </x:c>
    </x:row>
    <x:row r="54" ht="21" customHeight="1">
      <x:c r="A54" s="1"/>
      <x:c r="B54" s="1"/>
      <x:c r="C54" s="1" t="str">
        <x:v>Downside</x:v>
      </x:c>
      <x:c r="D54" s="5" t="n">
        <x:v>0</x:v>
      </x:c>
      <x:c r="E54" s="5" t="n">
        <x:v>0</x:v>
      </x:c>
      <x:c r="F54" s="5" t="n">
        <x:v>0</x:v>
      </x:c>
      <x:c r="G54" s="5" t="n">
        <x:v>0</x:v>
      </x:c>
      <x:c r="H54" s="5" t="n">
        <x:v>0</x:v>
      </x:c>
      <x:c r="I54" s="5" t="n">
        <x:v>0</x:v>
      </x:c>
      <x:c r="J54" s="5" t="n">
        <x:v>0</x:v>
      </x:c>
      <x:c r="K54" s="5" t="n">
        <x:v>0</x:v>
      </x:c>
      <x:c r="L54" s="5" t="n">
        <x:v>0</x:v>
      </x:c>
      <x:c r="M54" s="5" t="n">
        <x:v>0</x:v>
      </x:c>
      <x:c r="N54" s="5" t="n">
        <x:v>0</x:v>
      </x:c>
      <x:c r="O54" s="5" t="n">
        <x:v>0</x:v>
      </x:c>
      <x:c r="P54" s="5" t="n">
        <x:v>0</x:v>
      </x:c>
      <x:c r="Q54" s="5" t="n">
        <x:v>0</x:v>
      </x:c>
      <x:c r="R54" s="5" t="n">
        <x:v>0</x:v>
      </x:c>
      <x:c r="S54" s="5" t="n">
        <x:v>0</x:v>
      </x:c>
      <x:c r="T54" s="5" t="n">
        <x:v>0</x:v>
      </x:c>
      <x:c r="U54" s="5" t="n">
        <x:v>0</x:v>
      </x:c>
      <x:c r="V54" s="5" t="n">
        <x:v>0</x:v>
      </x:c>
      <x:c r="W54" s="5" t="n">
        <x:v>0</x:v>
      </x:c>
      <x:c r="X54" s="5" t="n">
        <x:v>0</x:v>
      </x:c>
      <x:c r="Y54" s="5" t="n">
        <x:v>0</x:v>
      </x:c>
      <x:c r="Z54" s="5" t="n">
        <x:v>0</x:v>
      </x:c>
      <x:c r="AA54" s="5" t="n">
        <x:v>0</x:v>
      </x:c>
      <x:c r="AB54" s="5" t="n">
        <x:v>0</x:v>
      </x:c>
      <x:c r="AC54" s="5" t="n">
        <x:v>0</x:v>
      </x:c>
      <x:c r="AD54" s="5" t="n">
        <x:v>0</x:v>
      </x:c>
      <x:c r="AE54" s="5" t="n">
        <x:v>0</x:v>
      </x:c>
      <x:c r="AF54" s="5" t="n">
        <x:v>0</x:v>
      </x:c>
      <x:c r="AG54" s="5" t="n">
        <x:v>0</x:v>
      </x:c>
      <x:c r="AH54" s="5" t="n">
        <x:v>0</x:v>
      </x:c>
      <x:c r="AI54" s="5" t="n">
        <x:v>0</x:v>
      </x:c>
      <x:c r="AJ54" s="5" t="n">
        <x:v>0</x:v>
      </x:c>
      <x:c r="AK54" s="5" t="n">
        <x:v>0</x:v>
      </x:c>
      <x:c r="AL54" s="5" t="n">
        <x:v>0</x:v>
      </x:c>
      <x:c r="AM54" s="5" t="n">
        <x:v>0</x:v>
      </x:c>
    </x:row>
    <x:row r="55" ht="21" customHeight="1">
      <x:c r="A55" s="1"/>
      <x:c r="B55" s="1"/>
      <x:c r="C55" s="1" t="str">
        <x:v>Reduced spend</x:v>
      </x:c>
      <x:c r="D55" s="5" t="n">
        <x:v>0</x:v>
      </x:c>
      <x:c r="E55" s="5" t="n">
        <x:v>0</x:v>
      </x:c>
      <x:c r="F55" s="5" t="n">
        <x:v>0</x:v>
      </x:c>
      <x:c r="G55" s="5" t="n">
        <x:v>0</x:v>
      </x:c>
      <x:c r="H55" s="5" t="n">
        <x:v>0</x:v>
      </x:c>
      <x:c r="I55" s="5" t="n">
        <x:v>0</x:v>
      </x:c>
      <x:c r="J55" s="5" t="n">
        <x:v>0</x:v>
      </x:c>
      <x:c r="K55" s="5" t="n">
        <x:v>0</x:v>
      </x:c>
      <x:c r="L55" s="5" t="n">
        <x:v>0</x:v>
      </x:c>
      <x:c r="M55" s="5" t="n">
        <x:v>0</x:v>
      </x:c>
      <x:c r="N55" s="5" t="n">
        <x:v>0</x:v>
      </x:c>
      <x:c r="O55" s="5" t="n">
        <x:v>0</x:v>
      </x:c>
      <x:c r="P55" s="5" t="n">
        <x:v>0</x:v>
      </x:c>
      <x:c r="Q55" s="5" t="n">
        <x:v>0</x:v>
      </x:c>
      <x:c r="R55" s="5" t="n">
        <x:v>0</x:v>
      </x:c>
      <x:c r="S55" s="5" t="n">
        <x:v>0</x:v>
      </x:c>
      <x:c r="T55" s="5" t="n">
        <x:v>0</x:v>
      </x:c>
      <x:c r="U55" s="5" t="n">
        <x:v>0</x:v>
      </x:c>
      <x:c r="V55" s="5" t="n">
        <x:v>0</x:v>
      </x:c>
      <x:c r="W55" s="5" t="n">
        <x:v>0</x:v>
      </x:c>
      <x:c r="X55" s="5" t="n">
        <x:v>0</x:v>
      </x:c>
      <x:c r="Y55" s="5" t="n">
        <x:v>0</x:v>
      </x:c>
      <x:c r="Z55" s="5" t="n">
        <x:v>0</x:v>
      </x:c>
      <x:c r="AA55" s="5" t="n">
        <x:v>0</x:v>
      </x:c>
      <x:c r="AB55" s="5" t="n">
        <x:v>0</x:v>
      </x:c>
      <x:c r="AC55" s="5" t="n">
        <x:v>0</x:v>
      </x:c>
      <x:c r="AD55" s="5" t="n">
        <x:v>0</x:v>
      </x:c>
      <x:c r="AE55" s="5" t="n">
        <x:v>0</x:v>
      </x:c>
      <x:c r="AF55" s="5" t="n">
        <x:v>0</x:v>
      </x:c>
      <x:c r="AG55" s="5" t="n">
        <x:v>0</x:v>
      </x:c>
      <x:c r="AH55" s="5" t="n">
        <x:v>0</x:v>
      </x:c>
      <x:c r="AI55" s="5" t="n">
        <x:v>0</x:v>
      </x:c>
      <x:c r="AJ55" s="5" t="n">
        <x:v>0</x:v>
      </x:c>
      <x:c r="AK55" s="5" t="n">
        <x:v>0</x:v>
      </x:c>
      <x:c r="AL55" s="5" t="n">
        <x:v>0</x:v>
      </x:c>
      <x:c r="AM55" s="5" t="n">
        <x:v>0</x:v>
      </x:c>
    </x:row>
    <x:row r="56" ht="21" customHeight="1">
      <x:c r="A56" s="1"/>
      <x:c r="B56" s="1"/>
      <x:c r="C56" s="11" t="str">
        <x:v>Capital expenditure / active</x:v>
      </x:c>
      <x:c r="D56" s="12" t="n">
        <x:f>IF(ISNUMBER(CHOOSE($D$4,D57,D58,D59)),CHOOSE($D$4,D57,D58,D59),NA())</x:f>
        <x:v>0</x:v>
      </x:c>
      <x:c r="E56" s="12" t="n">
        <x:f>IF(ISNUMBER(CHOOSE($D$4,E57,E58,E59)),CHOOSE($D$4,E57,E58,E59),NA())</x:f>
        <x:v>0</x:v>
      </x:c>
      <x:c r="F56" s="12" t="n">
        <x:f>IF(ISNUMBER(CHOOSE($D$4,F57,F58,F59)),CHOOSE($D$4,F57,F58,F59),NA())</x:f>
        <x:v>0</x:v>
      </x:c>
      <x:c r="G56" s="12" t="n">
        <x:f>IF(ISNUMBER(CHOOSE($D$4,G57,G58,G59)),CHOOSE($D$4,G57,G58,G59),NA())</x:f>
        <x:v>0</x:v>
      </x:c>
      <x:c r="H56" s="12" t="n">
        <x:f>IF(ISNUMBER(CHOOSE($D$4,H57,H58,H59)),CHOOSE($D$4,H57,H58,H59),NA())</x:f>
        <x:v>0</x:v>
      </x:c>
      <x:c r="I56" s="12" t="n">
        <x:f>IF(ISNUMBER(CHOOSE($D$4,I57,I58,I59)),CHOOSE($D$4,I57,I58,I59),NA())</x:f>
        <x:v>0</x:v>
      </x:c>
      <x:c r="J56" s="12" t="n">
        <x:f>IF(ISNUMBER(CHOOSE($D$4,J57,J58,J59)),CHOOSE($D$4,J57,J58,J59),NA())</x:f>
        <x:v>0</x:v>
      </x:c>
      <x:c r="K56" s="12" t="n">
        <x:f>IF(ISNUMBER(CHOOSE($D$4,K57,K58,K59)),CHOOSE($D$4,K57,K58,K59),NA())</x:f>
        <x:v>0</x:v>
      </x:c>
      <x:c r="L56" s="12" t="n">
        <x:f>IF(ISNUMBER(CHOOSE($D$4,L57,L58,L59)),CHOOSE($D$4,L57,L58,L59),NA())</x:f>
        <x:v>0</x:v>
      </x:c>
      <x:c r="M56" s="12" t="n">
        <x:f>IF(ISNUMBER(CHOOSE($D$4,M57,M58,M59)),CHOOSE($D$4,M57,M58,M59),NA())</x:f>
        <x:v>0</x:v>
      </x:c>
      <x:c r="N56" s="12" t="n">
        <x:f>IF(ISNUMBER(CHOOSE($D$4,N57,N58,N59)),CHOOSE($D$4,N57,N58,N59),NA())</x:f>
        <x:v>0</x:v>
      </x:c>
      <x:c r="O56" s="12" t="n">
        <x:f>IF(ISNUMBER(CHOOSE($D$4,O57,O58,O59)),CHOOSE($D$4,O57,O58,O59),NA())</x:f>
        <x:v>0</x:v>
      </x:c>
      <x:c r="P56" s="12" t="n">
        <x:f>IF(ISNUMBER(CHOOSE($D$4,P57,P58,P59)),CHOOSE($D$4,P57,P58,P59),NA())</x:f>
        <x:v>0</x:v>
      </x:c>
      <x:c r="Q56" s="12" t="n">
        <x:f>IF(ISNUMBER(CHOOSE($D$4,Q57,Q58,Q59)),CHOOSE($D$4,Q57,Q58,Q59),NA())</x:f>
        <x:v>0</x:v>
      </x:c>
      <x:c r="R56" s="12" t="n">
        <x:f>IF(ISNUMBER(CHOOSE($D$4,R57,R58,R59)),CHOOSE($D$4,R57,R58,R59),NA())</x:f>
        <x:v>0</x:v>
      </x:c>
      <x:c r="S56" s="12" t="n">
        <x:f>IF(ISNUMBER(CHOOSE($D$4,S57,S58,S59)),CHOOSE($D$4,S57,S58,S59),NA())</x:f>
        <x:v>0</x:v>
      </x:c>
      <x:c r="T56" s="12" t="n">
        <x:f>IF(ISNUMBER(CHOOSE($D$4,T57,T58,T59)),CHOOSE($D$4,T57,T58,T59),NA())</x:f>
        <x:v>0</x:v>
      </x:c>
      <x:c r="U56" s="12" t="n">
        <x:f>IF(ISNUMBER(CHOOSE($D$4,U57,U58,U59)),CHOOSE($D$4,U57,U58,U59),NA())</x:f>
        <x:v>0</x:v>
      </x:c>
      <x:c r="V56" s="12" t="n">
        <x:f>IF(ISNUMBER(CHOOSE($D$4,V57,V58,V59)),CHOOSE($D$4,V57,V58,V59),NA())</x:f>
        <x:v>0</x:v>
      </x:c>
      <x:c r="W56" s="12" t="n">
        <x:f>IF(ISNUMBER(CHOOSE($D$4,W57,W58,W59)),CHOOSE($D$4,W57,W58,W59),NA())</x:f>
        <x:v>0</x:v>
      </x:c>
      <x:c r="X56" s="12" t="n">
        <x:f>IF(ISNUMBER(CHOOSE($D$4,X57,X58,X59)),CHOOSE($D$4,X57,X58,X59),NA())</x:f>
        <x:v>0</x:v>
      </x:c>
      <x:c r="Y56" s="12" t="n">
        <x:f>IF(ISNUMBER(CHOOSE($D$4,Y57,Y58,Y59)),CHOOSE($D$4,Y57,Y58,Y59),NA())</x:f>
        <x:v>0</x:v>
      </x:c>
      <x:c r="Z56" s="12" t="n">
        <x:f>IF(ISNUMBER(CHOOSE($D$4,Z57,Z58,Z59)),CHOOSE($D$4,Z57,Z58,Z59),NA())</x:f>
        <x:v>0</x:v>
      </x:c>
      <x:c r="AA56" s="12" t="n">
        <x:f>IF(ISNUMBER(CHOOSE($D$4,AA57,AA58,AA59)),CHOOSE($D$4,AA57,AA58,AA59),NA())</x:f>
        <x:v>0</x:v>
      </x:c>
      <x:c r="AB56" s="12" t="n">
        <x:f>IF(ISNUMBER(CHOOSE($D$4,AB57,AB58,AB59)),CHOOSE($D$4,AB57,AB58,AB59),NA())</x:f>
        <x:v>0</x:v>
      </x:c>
      <x:c r="AC56" s="12" t="n">
        <x:f>IF(ISNUMBER(CHOOSE($D$4,AC57,AC58,AC59)),CHOOSE($D$4,AC57,AC58,AC59),NA())</x:f>
        <x:v>0</x:v>
      </x:c>
      <x:c r="AD56" s="12" t="n">
        <x:f>IF(ISNUMBER(CHOOSE($D$4,AD57,AD58,AD59)),CHOOSE($D$4,AD57,AD58,AD59),NA())</x:f>
        <x:v>0</x:v>
      </x:c>
      <x:c r="AE56" s="12" t="n">
        <x:f>IF(ISNUMBER(CHOOSE($D$4,AE57,AE58,AE59)),CHOOSE($D$4,AE57,AE58,AE59),NA())</x:f>
        <x:v>0</x:v>
      </x:c>
      <x:c r="AF56" s="12" t="n">
        <x:f>IF(ISNUMBER(CHOOSE($D$4,AF57,AF58,AF59)),CHOOSE($D$4,AF57,AF58,AF59),NA())</x:f>
        <x:v>0</x:v>
      </x:c>
      <x:c r="AG56" s="12" t="n">
        <x:f>IF(ISNUMBER(CHOOSE($D$4,AG57,AG58,AG59)),CHOOSE($D$4,AG57,AG58,AG59),NA())</x:f>
        <x:v>0</x:v>
      </x:c>
      <x:c r="AH56" s="12" t="n">
        <x:f>IF(ISNUMBER(CHOOSE($D$4,AH57,AH58,AH59)),CHOOSE($D$4,AH57,AH58,AH59),NA())</x:f>
        <x:v>0</x:v>
      </x:c>
      <x:c r="AI56" s="12" t="n">
        <x:f>IF(ISNUMBER(CHOOSE($D$4,AI57,AI58,AI59)),CHOOSE($D$4,AI57,AI58,AI59),NA())</x:f>
        <x:v>0</x:v>
      </x:c>
      <x:c r="AJ56" s="12" t="n">
        <x:f>IF(ISNUMBER(CHOOSE($D$4,AJ57,AJ58,AJ59)),CHOOSE($D$4,AJ57,AJ58,AJ59),NA())</x:f>
        <x:v>0</x:v>
      </x:c>
      <x:c r="AK56" s="12" t="n">
        <x:f>IF(ISNUMBER(CHOOSE($D$4,AK57,AK58,AK59)),CHOOSE($D$4,AK57,AK58,AK59),NA())</x:f>
        <x:v>0</x:v>
      </x:c>
      <x:c r="AL56" s="12" t="n">
        <x:f>IF(ISNUMBER(CHOOSE($D$4,AL57,AL58,AL59)),CHOOSE($D$4,AL57,AL58,AL59),NA())</x:f>
        <x:v>0</x:v>
      </x:c>
      <x:c r="AM56" s="12" t="n">
        <x:f>IF(ISNUMBER(CHOOSE($D$4,AM57,AM58,AM59)),CHOOSE($D$4,AM57,AM58,AM59),NA())</x:f>
        <x:v>0</x:v>
      </x:c>
    </x:row>
    <x:row r="57" ht="21" customHeight="1">
      <x:c r="A57" s="1"/>
      <x:c r="B57" s="1"/>
      <x:c r="C57" s="1" t="str">
        <x:v>Base</x:v>
      </x:c>
      <x:c r="D57" s="5" t="n">
        <x:v>0</x:v>
      </x:c>
      <x:c r="E57" s="5" t="n">
        <x:v>0</x:v>
      </x:c>
      <x:c r="F57" s="5" t="n">
        <x:v>0</x:v>
      </x:c>
      <x:c r="G57" s="5" t="n">
        <x:v>0</x:v>
      </x:c>
      <x:c r="H57" s="5" t="n">
        <x:v>0</x:v>
      </x:c>
      <x:c r="I57" s="5" t="n">
        <x:v>0</x:v>
      </x:c>
      <x:c r="J57" s="5" t="n">
        <x:v>0</x:v>
      </x:c>
      <x:c r="K57" s="5" t="n">
        <x:v>0</x:v>
      </x:c>
      <x:c r="L57" s="5" t="n">
        <x:v>0</x:v>
      </x:c>
      <x:c r="M57" s="5" t="n">
        <x:v>0</x:v>
      </x:c>
      <x:c r="N57" s="5" t="n">
        <x:v>0</x:v>
      </x:c>
      <x:c r="O57" s="5" t="n">
        <x:v>0</x:v>
      </x:c>
      <x:c r="P57" s="5" t="n">
        <x:v>0</x:v>
      </x:c>
      <x:c r="Q57" s="5" t="n">
        <x:v>0</x:v>
      </x:c>
      <x:c r="R57" s="5" t="n">
        <x:v>0</x:v>
      </x:c>
      <x:c r="S57" s="5" t="n">
        <x:v>0</x:v>
      </x:c>
      <x:c r="T57" s="5" t="n">
        <x:v>0</x:v>
      </x:c>
      <x:c r="U57" s="5" t="n">
        <x:v>0</x:v>
      </x:c>
      <x:c r="V57" s="5" t="n">
        <x:v>0</x:v>
      </x:c>
      <x:c r="W57" s="5" t="n">
        <x:v>0</x:v>
      </x:c>
      <x:c r="X57" s="5" t="n">
        <x:v>0</x:v>
      </x:c>
      <x:c r="Y57" s="5" t="n">
        <x:v>0</x:v>
      </x:c>
      <x:c r="Z57" s="5" t="n">
        <x:v>0</x:v>
      </x:c>
      <x:c r="AA57" s="5" t="n">
        <x:v>0</x:v>
      </x:c>
      <x:c r="AB57" s="5" t="n">
        <x:v>0</x:v>
      </x:c>
      <x:c r="AC57" s="5" t="n">
        <x:v>0</x:v>
      </x:c>
      <x:c r="AD57" s="5" t="n">
        <x:v>0</x:v>
      </x:c>
      <x:c r="AE57" s="5" t="n">
        <x:v>0</x:v>
      </x:c>
      <x:c r="AF57" s="5" t="n">
        <x:v>0</x:v>
      </x:c>
      <x:c r="AG57" s="5" t="n">
        <x:v>0</x:v>
      </x:c>
      <x:c r="AH57" s="5" t="n">
        <x:v>0</x:v>
      </x:c>
      <x:c r="AI57" s="5" t="n">
        <x:v>0</x:v>
      </x:c>
      <x:c r="AJ57" s="5" t="n">
        <x:v>0</x:v>
      </x:c>
      <x:c r="AK57" s="5" t="n">
        <x:v>0</x:v>
      </x:c>
      <x:c r="AL57" s="5" t="n">
        <x:v>0</x:v>
      </x:c>
      <x:c r="AM57" s="5" t="n">
        <x:v>0</x:v>
      </x:c>
    </x:row>
    <x:row r="58" ht="21" customHeight="1">
      <x:c r="A58" s="1"/>
      <x:c r="B58" s="1"/>
      <x:c r="C58" s="1" t="str">
        <x:v>Downside</x:v>
      </x:c>
      <x:c r="D58" s="5" t="n">
        <x:v>0</x:v>
      </x:c>
      <x:c r="E58" s="5" t="n">
        <x:v>0</x:v>
      </x:c>
      <x:c r="F58" s="5" t="n">
        <x:v>0</x:v>
      </x:c>
      <x:c r="G58" s="5" t="n">
        <x:v>0</x:v>
      </x:c>
      <x:c r="H58" s="5" t="n">
        <x:v>0</x:v>
      </x:c>
      <x:c r="I58" s="5" t="n">
        <x:v>0</x:v>
      </x:c>
      <x:c r="J58" s="5" t="n">
        <x:v>0</x:v>
      </x:c>
      <x:c r="K58" s="5" t="n">
        <x:v>0</x:v>
      </x:c>
      <x:c r="L58" s="5" t="n">
        <x:v>0</x:v>
      </x:c>
      <x:c r="M58" s="5" t="n">
        <x:v>0</x:v>
      </x:c>
      <x:c r="N58" s="5" t="n">
        <x:v>0</x:v>
      </x:c>
      <x:c r="O58" s="5" t="n">
        <x:v>0</x:v>
      </x:c>
      <x:c r="P58" s="5" t="n">
        <x:v>0</x:v>
      </x:c>
      <x:c r="Q58" s="5" t="n">
        <x:v>0</x:v>
      </x:c>
      <x:c r="R58" s="5" t="n">
        <x:v>0</x:v>
      </x:c>
      <x:c r="S58" s="5" t="n">
        <x:v>0</x:v>
      </x:c>
      <x:c r="T58" s="5" t="n">
        <x:v>0</x:v>
      </x:c>
      <x:c r="U58" s="5" t="n">
        <x:v>0</x:v>
      </x:c>
      <x:c r="V58" s="5" t="n">
        <x:v>0</x:v>
      </x:c>
      <x:c r="W58" s="5" t="n">
        <x:v>0</x:v>
      </x:c>
      <x:c r="X58" s="5" t="n">
        <x:v>0</x:v>
      </x:c>
      <x:c r="Y58" s="5" t="n">
        <x:v>0</x:v>
      </x:c>
      <x:c r="Z58" s="5" t="n">
        <x:v>0</x:v>
      </x:c>
      <x:c r="AA58" s="5" t="n">
        <x:v>0</x:v>
      </x:c>
      <x:c r="AB58" s="5" t="n">
        <x:v>0</x:v>
      </x:c>
      <x:c r="AC58" s="5" t="n">
        <x:v>0</x:v>
      </x:c>
      <x:c r="AD58" s="5" t="n">
        <x:v>0</x:v>
      </x:c>
      <x:c r="AE58" s="5" t="n">
        <x:v>0</x:v>
      </x:c>
      <x:c r="AF58" s="5" t="n">
        <x:v>0</x:v>
      </x:c>
      <x:c r="AG58" s="5" t="n">
        <x:v>0</x:v>
      </x:c>
      <x:c r="AH58" s="5" t="n">
        <x:v>0</x:v>
      </x:c>
      <x:c r="AI58" s="5" t="n">
        <x:v>0</x:v>
      </x:c>
      <x:c r="AJ58" s="5" t="n">
        <x:v>0</x:v>
      </x:c>
      <x:c r="AK58" s="5" t="n">
        <x:v>0</x:v>
      </x:c>
      <x:c r="AL58" s="5" t="n">
        <x:v>0</x:v>
      </x:c>
      <x:c r="AM58" s="5" t="n">
        <x:v>0</x:v>
      </x:c>
    </x:row>
    <x:row r="59" ht="21" customHeight="1">
      <x:c r="A59" s="1"/>
      <x:c r="B59" s="1"/>
      <x:c r="C59" s="1" t="str">
        <x:v>Reduced spend</x:v>
      </x:c>
      <x:c r="D59" s="5" t="n">
        <x:v>0</x:v>
      </x:c>
      <x:c r="E59" s="5" t="n">
        <x:v>0</x:v>
      </x:c>
      <x:c r="F59" s="5" t="n">
        <x:v>0</x:v>
      </x:c>
      <x:c r="G59" s="5" t="n">
        <x:v>0</x:v>
      </x:c>
      <x:c r="H59" s="5" t="n">
        <x:v>0</x:v>
      </x:c>
      <x:c r="I59" s="5" t="n">
        <x:v>0</x:v>
      </x:c>
      <x:c r="J59" s="5" t="n">
        <x:v>0</x:v>
      </x:c>
      <x:c r="K59" s="5" t="n">
        <x:v>0</x:v>
      </x:c>
      <x:c r="L59" s="5" t="n">
        <x:v>0</x:v>
      </x:c>
      <x:c r="M59" s="5" t="n">
        <x:v>0</x:v>
      </x:c>
      <x:c r="N59" s="5" t="n">
        <x:v>0</x:v>
      </x:c>
      <x:c r="O59" s="5" t="n">
        <x:v>0</x:v>
      </x:c>
      <x:c r="P59" s="5" t="n">
        <x:v>0</x:v>
      </x:c>
      <x:c r="Q59" s="5" t="n">
        <x:v>0</x:v>
      </x:c>
      <x:c r="R59" s="5" t="n">
        <x:v>0</x:v>
      </x:c>
      <x:c r="S59" s="5" t="n">
        <x:v>0</x:v>
      </x:c>
      <x:c r="T59" s="5" t="n">
        <x:v>0</x:v>
      </x:c>
      <x:c r="U59" s="5" t="n">
        <x:v>0</x:v>
      </x:c>
      <x:c r="V59" s="5" t="n">
        <x:v>0</x:v>
      </x:c>
      <x:c r="W59" s="5" t="n">
        <x:v>0</x:v>
      </x:c>
      <x:c r="X59" s="5" t="n">
        <x:v>0</x:v>
      </x:c>
      <x:c r="Y59" s="5" t="n">
        <x:v>0</x:v>
      </x:c>
      <x:c r="Z59" s="5" t="n">
        <x:v>0</x:v>
      </x:c>
      <x:c r="AA59" s="5" t="n">
        <x:v>0</x:v>
      </x:c>
      <x:c r="AB59" s="5" t="n">
        <x:v>0</x:v>
      </x:c>
      <x:c r="AC59" s="5" t="n">
        <x:v>0</x:v>
      </x:c>
      <x:c r="AD59" s="5" t="n">
        <x:v>0</x:v>
      </x:c>
      <x:c r="AE59" s="5" t="n">
        <x:v>0</x:v>
      </x:c>
      <x:c r="AF59" s="5" t="n">
        <x:v>0</x:v>
      </x:c>
      <x:c r="AG59" s="5" t="n">
        <x:v>0</x:v>
      </x:c>
      <x:c r="AH59" s="5" t="n">
        <x:v>0</x:v>
      </x:c>
      <x:c r="AI59" s="5" t="n">
        <x:v>0</x:v>
      </x:c>
      <x:c r="AJ59" s="5" t="n">
        <x:v>0</x:v>
      </x:c>
      <x:c r="AK59" s="5" t="n">
        <x:v>0</x:v>
      </x:c>
      <x:c r="AL59" s="5" t="n">
        <x:v>0</x:v>
      </x:c>
      <x:c r="AM59" s="5" t="n">
        <x:v>0</x:v>
      </x:c>
    </x:row>
    <x:row r="60" ht="21" customHeight="1">
      <x:c r="A60" s="1"/>
      <x:c r="B60" s="1"/>
      <x:c r="C60" s="11" t="str">
        <x:v>Collection lag (0/1 month) / active</x:v>
      </x:c>
      <x:c r="D60" s="12" t="n">
        <x:f>IF(ISNUMBER(CHOOSE($D$4,D61,D62,D63)),CHOOSE($D$4,D61,D62,D63),NA())</x:f>
        <x:v>0</x:v>
      </x:c>
      <x:c r="E60" s="12" t="n">
        <x:f>IF(ISNUMBER(CHOOSE($D$4,E61,E62,E63)),CHOOSE($D$4,E61,E62,E63),NA())</x:f>
        <x:v>0</x:v>
      </x:c>
      <x:c r="F60" s="12" t="n">
        <x:f>IF(ISNUMBER(CHOOSE($D$4,F61,F62,F63)),CHOOSE($D$4,F61,F62,F63),NA())</x:f>
        <x:v>0</x:v>
      </x:c>
      <x:c r="G60" s="12" t="n">
        <x:f>IF(ISNUMBER(CHOOSE($D$4,G61,G62,G63)),CHOOSE($D$4,G61,G62,G63),NA())</x:f>
        <x:v>0</x:v>
      </x:c>
      <x:c r="H60" s="12" t="n">
        <x:f>IF(ISNUMBER(CHOOSE($D$4,H61,H62,H63)),CHOOSE($D$4,H61,H62,H63),NA())</x:f>
        <x:v>0</x:v>
      </x:c>
      <x:c r="I60" s="12" t="n">
        <x:f>IF(ISNUMBER(CHOOSE($D$4,I61,I62,I63)),CHOOSE($D$4,I61,I62,I63),NA())</x:f>
        <x:v>0</x:v>
      </x:c>
      <x:c r="J60" s="12" t="n">
        <x:f>IF(ISNUMBER(CHOOSE($D$4,J61,J62,J63)),CHOOSE($D$4,J61,J62,J63),NA())</x:f>
        <x:v>0</x:v>
      </x:c>
      <x:c r="K60" s="12" t="n">
        <x:f>IF(ISNUMBER(CHOOSE($D$4,K61,K62,K63)),CHOOSE($D$4,K61,K62,K63),NA())</x:f>
        <x:v>0</x:v>
      </x:c>
      <x:c r="L60" s="12" t="n">
        <x:f>IF(ISNUMBER(CHOOSE($D$4,L61,L62,L63)),CHOOSE($D$4,L61,L62,L63),NA())</x:f>
        <x:v>0</x:v>
      </x:c>
      <x:c r="M60" s="12" t="n">
        <x:f>IF(ISNUMBER(CHOOSE($D$4,M61,M62,M63)),CHOOSE($D$4,M61,M62,M63),NA())</x:f>
        <x:v>0</x:v>
      </x:c>
      <x:c r="N60" s="12" t="n">
        <x:f>IF(ISNUMBER(CHOOSE($D$4,N61,N62,N63)),CHOOSE($D$4,N61,N62,N63),NA())</x:f>
        <x:v>0</x:v>
      </x:c>
      <x:c r="O60" s="12" t="n">
        <x:f>IF(ISNUMBER(CHOOSE($D$4,O61,O62,O63)),CHOOSE($D$4,O61,O62,O63),NA())</x:f>
        <x:v>0</x:v>
      </x:c>
      <x:c r="P60" s="12" t="n">
        <x:f>IF(ISNUMBER(CHOOSE($D$4,P61,P62,P63)),CHOOSE($D$4,P61,P62,P63),NA())</x:f>
        <x:v>0</x:v>
      </x:c>
      <x:c r="Q60" s="12" t="n">
        <x:f>IF(ISNUMBER(CHOOSE($D$4,Q61,Q62,Q63)),CHOOSE($D$4,Q61,Q62,Q63),NA())</x:f>
        <x:v>0</x:v>
      </x:c>
      <x:c r="R60" s="12" t="n">
        <x:f>IF(ISNUMBER(CHOOSE($D$4,R61,R62,R63)),CHOOSE($D$4,R61,R62,R63),NA())</x:f>
        <x:v>0</x:v>
      </x:c>
      <x:c r="S60" s="12" t="n">
        <x:f>IF(ISNUMBER(CHOOSE($D$4,S61,S62,S63)),CHOOSE($D$4,S61,S62,S63),NA())</x:f>
        <x:v>0</x:v>
      </x:c>
      <x:c r="T60" s="12" t="n">
        <x:f>IF(ISNUMBER(CHOOSE($D$4,T61,T62,T63)),CHOOSE($D$4,T61,T62,T63),NA())</x:f>
        <x:v>0</x:v>
      </x:c>
      <x:c r="U60" s="12" t="n">
        <x:f>IF(ISNUMBER(CHOOSE($D$4,U61,U62,U63)),CHOOSE($D$4,U61,U62,U63),NA())</x:f>
        <x:v>0</x:v>
      </x:c>
      <x:c r="V60" s="12" t="n">
        <x:f>IF(ISNUMBER(CHOOSE($D$4,V61,V62,V63)),CHOOSE($D$4,V61,V62,V63),NA())</x:f>
        <x:v>0</x:v>
      </x:c>
      <x:c r="W60" s="12" t="n">
        <x:f>IF(ISNUMBER(CHOOSE($D$4,W61,W62,W63)),CHOOSE($D$4,W61,W62,W63),NA())</x:f>
        <x:v>0</x:v>
      </x:c>
      <x:c r="X60" s="12" t="n">
        <x:f>IF(ISNUMBER(CHOOSE($D$4,X61,X62,X63)),CHOOSE($D$4,X61,X62,X63),NA())</x:f>
        <x:v>0</x:v>
      </x:c>
      <x:c r="Y60" s="12" t="n">
        <x:f>IF(ISNUMBER(CHOOSE($D$4,Y61,Y62,Y63)),CHOOSE($D$4,Y61,Y62,Y63),NA())</x:f>
        <x:v>0</x:v>
      </x:c>
      <x:c r="Z60" s="12" t="n">
        <x:f>IF(ISNUMBER(CHOOSE($D$4,Z61,Z62,Z63)),CHOOSE($D$4,Z61,Z62,Z63),NA())</x:f>
        <x:v>0</x:v>
      </x:c>
      <x:c r="AA60" s="12" t="n">
        <x:f>IF(ISNUMBER(CHOOSE($D$4,AA61,AA62,AA63)),CHOOSE($D$4,AA61,AA62,AA63),NA())</x:f>
        <x:v>0</x:v>
      </x:c>
      <x:c r="AB60" s="12" t="n">
        <x:f>IF(ISNUMBER(CHOOSE($D$4,AB61,AB62,AB63)),CHOOSE($D$4,AB61,AB62,AB63),NA())</x:f>
        <x:v>0</x:v>
      </x:c>
      <x:c r="AC60" s="12" t="n">
        <x:f>IF(ISNUMBER(CHOOSE($D$4,AC61,AC62,AC63)),CHOOSE($D$4,AC61,AC62,AC63),NA())</x:f>
        <x:v>0</x:v>
      </x:c>
      <x:c r="AD60" s="12" t="n">
        <x:f>IF(ISNUMBER(CHOOSE($D$4,AD61,AD62,AD63)),CHOOSE($D$4,AD61,AD62,AD63),NA())</x:f>
        <x:v>0</x:v>
      </x:c>
      <x:c r="AE60" s="12" t="n">
        <x:f>IF(ISNUMBER(CHOOSE($D$4,AE61,AE62,AE63)),CHOOSE($D$4,AE61,AE62,AE63),NA())</x:f>
        <x:v>0</x:v>
      </x:c>
      <x:c r="AF60" s="12" t="n">
        <x:f>IF(ISNUMBER(CHOOSE($D$4,AF61,AF62,AF63)),CHOOSE($D$4,AF61,AF62,AF63),NA())</x:f>
        <x:v>0</x:v>
      </x:c>
      <x:c r="AG60" s="12" t="n">
        <x:f>IF(ISNUMBER(CHOOSE($D$4,AG61,AG62,AG63)),CHOOSE($D$4,AG61,AG62,AG63),NA())</x:f>
        <x:v>0</x:v>
      </x:c>
      <x:c r="AH60" s="12" t="n">
        <x:f>IF(ISNUMBER(CHOOSE($D$4,AH61,AH62,AH63)),CHOOSE($D$4,AH61,AH62,AH63),NA())</x:f>
        <x:v>0</x:v>
      </x:c>
      <x:c r="AI60" s="12" t="n">
        <x:f>IF(ISNUMBER(CHOOSE($D$4,AI61,AI62,AI63)),CHOOSE($D$4,AI61,AI62,AI63),NA())</x:f>
        <x:v>0</x:v>
      </x:c>
      <x:c r="AJ60" s="12" t="n">
        <x:f>IF(ISNUMBER(CHOOSE($D$4,AJ61,AJ62,AJ63)),CHOOSE($D$4,AJ61,AJ62,AJ63),NA())</x:f>
        <x:v>0</x:v>
      </x:c>
      <x:c r="AK60" s="12" t="n">
        <x:f>IF(ISNUMBER(CHOOSE($D$4,AK61,AK62,AK63)),CHOOSE($D$4,AK61,AK62,AK63),NA())</x:f>
        <x:v>0</x:v>
      </x:c>
      <x:c r="AL60" s="12" t="n">
        <x:f>IF(ISNUMBER(CHOOSE($D$4,AL61,AL62,AL63)),CHOOSE($D$4,AL61,AL62,AL63),NA())</x:f>
        <x:v>0</x:v>
      </x:c>
      <x:c r="AM60" s="12" t="n">
        <x:f>IF(ISNUMBER(CHOOSE($D$4,AM61,AM62,AM63)),CHOOSE($D$4,AM61,AM62,AM63),NA())</x:f>
        <x:v>0</x:v>
      </x:c>
    </x:row>
    <x:row r="61" ht="21" customHeight="1">
      <x:c r="A61" s="1"/>
      <x:c r="B61" s="1"/>
      <x:c r="C61" s="1" t="str">
        <x:v>Base</x:v>
      </x:c>
      <x:c r="D61" s="5" t="n">
        <x:v>0</x:v>
      </x:c>
      <x:c r="E61" s="5" t="n">
        <x:v>0</x:v>
      </x:c>
      <x:c r="F61" s="5" t="n">
        <x:v>0</x:v>
      </x:c>
      <x:c r="G61" s="5" t="n">
        <x:v>0</x:v>
      </x:c>
      <x:c r="H61" s="5" t="n">
        <x:v>0</x:v>
      </x:c>
      <x:c r="I61" s="5" t="n">
        <x:v>0</x:v>
      </x:c>
      <x:c r="J61" s="5" t="n">
        <x:v>0</x:v>
      </x:c>
      <x:c r="K61" s="5" t="n">
        <x:v>0</x:v>
      </x:c>
      <x:c r="L61" s="5" t="n">
        <x:v>0</x:v>
      </x:c>
      <x:c r="M61" s="5" t="n">
        <x:v>0</x:v>
      </x:c>
      <x:c r="N61" s="5" t="n">
        <x:v>0</x:v>
      </x:c>
      <x:c r="O61" s="5" t="n">
        <x:v>0</x:v>
      </x:c>
      <x:c r="P61" s="5" t="n">
        <x:v>0</x:v>
      </x:c>
      <x:c r="Q61" s="5" t="n">
        <x:v>0</x:v>
      </x:c>
      <x:c r="R61" s="5" t="n">
        <x:v>0</x:v>
      </x:c>
      <x:c r="S61" s="5" t="n">
        <x:v>0</x:v>
      </x:c>
      <x:c r="T61" s="5" t="n">
        <x:v>0</x:v>
      </x:c>
      <x:c r="U61" s="5" t="n">
        <x:v>0</x:v>
      </x:c>
      <x:c r="V61" s="5" t="n">
        <x:v>0</x:v>
      </x:c>
      <x:c r="W61" s="5" t="n">
        <x:v>0</x:v>
      </x:c>
      <x:c r="X61" s="5" t="n">
        <x:v>0</x:v>
      </x:c>
      <x:c r="Y61" s="5" t="n">
        <x:v>0</x:v>
      </x:c>
      <x:c r="Z61" s="5" t="n">
        <x:v>0</x:v>
      </x:c>
      <x:c r="AA61" s="5" t="n">
        <x:v>0</x:v>
      </x:c>
      <x:c r="AB61" s="5" t="n">
        <x:v>0</x:v>
      </x:c>
      <x:c r="AC61" s="5" t="n">
        <x:v>0</x:v>
      </x:c>
      <x:c r="AD61" s="5" t="n">
        <x:v>0</x:v>
      </x:c>
      <x:c r="AE61" s="5" t="n">
        <x:v>0</x:v>
      </x:c>
      <x:c r="AF61" s="5" t="n">
        <x:v>0</x:v>
      </x:c>
      <x:c r="AG61" s="5" t="n">
        <x:v>0</x:v>
      </x:c>
      <x:c r="AH61" s="5" t="n">
        <x:v>0</x:v>
      </x:c>
      <x:c r="AI61" s="5" t="n">
        <x:v>0</x:v>
      </x:c>
      <x:c r="AJ61" s="5" t="n">
        <x:v>0</x:v>
      </x:c>
      <x:c r="AK61" s="5" t="n">
        <x:v>0</x:v>
      </x:c>
      <x:c r="AL61" s="5" t="n">
        <x:v>0</x:v>
      </x:c>
      <x:c r="AM61" s="5" t="n">
        <x:v>0</x:v>
      </x:c>
    </x:row>
    <x:row r="62" ht="21" customHeight="1">
      <x:c r="A62" s="1"/>
      <x:c r="B62" s="1"/>
      <x:c r="C62" s="1" t="str">
        <x:v>Downside</x:v>
      </x:c>
      <x:c r="D62" s="5" t="n">
        <x:v>0</x:v>
      </x:c>
      <x:c r="E62" s="5" t="n">
        <x:v>0</x:v>
      </x:c>
      <x:c r="F62" s="5" t="n">
        <x:v>0</x:v>
      </x:c>
      <x:c r="G62" s="5" t="n">
        <x:v>0</x:v>
      </x:c>
      <x:c r="H62" s="5" t="n">
        <x:v>0</x:v>
      </x:c>
      <x:c r="I62" s="5" t="n">
        <x:v>0</x:v>
      </x:c>
      <x:c r="J62" s="5" t="n">
        <x:v>0</x:v>
      </x:c>
      <x:c r="K62" s="5" t="n">
        <x:v>0</x:v>
      </x:c>
      <x:c r="L62" s="5" t="n">
        <x:v>0</x:v>
      </x:c>
      <x:c r="M62" s="5" t="n">
        <x:v>0</x:v>
      </x:c>
      <x:c r="N62" s="5" t="n">
        <x:v>0</x:v>
      </x:c>
      <x:c r="O62" s="5" t="n">
        <x:v>0</x:v>
      </x:c>
      <x:c r="P62" s="5" t="n">
        <x:v>0</x:v>
      </x:c>
      <x:c r="Q62" s="5" t="n">
        <x:v>0</x:v>
      </x:c>
      <x:c r="R62" s="5" t="n">
        <x:v>0</x:v>
      </x:c>
      <x:c r="S62" s="5" t="n">
        <x:v>0</x:v>
      </x:c>
      <x:c r="T62" s="5" t="n">
        <x:v>0</x:v>
      </x:c>
      <x:c r="U62" s="5" t="n">
        <x:v>0</x:v>
      </x:c>
      <x:c r="V62" s="5" t="n">
        <x:v>0</x:v>
      </x:c>
      <x:c r="W62" s="5" t="n">
        <x:v>0</x:v>
      </x:c>
      <x:c r="X62" s="5" t="n">
        <x:v>0</x:v>
      </x:c>
      <x:c r="Y62" s="5" t="n">
        <x:v>0</x:v>
      </x:c>
      <x:c r="Z62" s="5" t="n">
        <x:v>0</x:v>
      </x:c>
      <x:c r="AA62" s="5" t="n">
        <x:v>0</x:v>
      </x:c>
      <x:c r="AB62" s="5" t="n">
        <x:v>0</x:v>
      </x:c>
      <x:c r="AC62" s="5" t="n">
        <x:v>0</x:v>
      </x:c>
      <x:c r="AD62" s="5" t="n">
        <x:v>0</x:v>
      </x:c>
      <x:c r="AE62" s="5" t="n">
        <x:v>0</x:v>
      </x:c>
      <x:c r="AF62" s="5" t="n">
        <x:v>0</x:v>
      </x:c>
      <x:c r="AG62" s="5" t="n">
        <x:v>0</x:v>
      </x:c>
      <x:c r="AH62" s="5" t="n">
        <x:v>0</x:v>
      </x:c>
      <x:c r="AI62" s="5" t="n">
        <x:v>0</x:v>
      </x:c>
      <x:c r="AJ62" s="5" t="n">
        <x:v>0</x:v>
      </x:c>
      <x:c r="AK62" s="5" t="n">
        <x:v>0</x:v>
      </x:c>
      <x:c r="AL62" s="5" t="n">
        <x:v>0</x:v>
      </x:c>
      <x:c r="AM62" s="5" t="n">
        <x:v>0</x:v>
      </x:c>
    </x:row>
    <x:row r="63" ht="21" customHeight="1">
      <x:c r="A63" s="1"/>
      <x:c r="B63" s="1"/>
      <x:c r="C63" s="1" t="str">
        <x:v>Reduced spend</x:v>
      </x:c>
      <x:c r="D63" s="5" t="n">
        <x:v>0</x:v>
      </x:c>
      <x:c r="E63" s="5" t="n">
        <x:v>0</x:v>
      </x:c>
      <x:c r="F63" s="5" t="n">
        <x:v>0</x:v>
      </x:c>
      <x:c r="G63" s="5" t="n">
        <x:v>0</x:v>
      </x:c>
      <x:c r="H63" s="5" t="n">
        <x:v>0</x:v>
      </x:c>
      <x:c r="I63" s="5" t="n">
        <x:v>0</x:v>
      </x:c>
      <x:c r="J63" s="5" t="n">
        <x:v>0</x:v>
      </x:c>
      <x:c r="K63" s="5" t="n">
        <x:v>0</x:v>
      </x:c>
      <x:c r="L63" s="5" t="n">
        <x:v>0</x:v>
      </x:c>
      <x:c r="M63" s="5" t="n">
        <x:v>0</x:v>
      </x:c>
      <x:c r="N63" s="5" t="n">
        <x:v>0</x:v>
      </x:c>
      <x:c r="O63" s="5" t="n">
        <x:v>0</x:v>
      </x:c>
      <x:c r="P63" s="5" t="n">
        <x:v>0</x:v>
      </x:c>
      <x:c r="Q63" s="5" t="n">
        <x:v>0</x:v>
      </x:c>
      <x:c r="R63" s="5" t="n">
        <x:v>0</x:v>
      </x:c>
      <x:c r="S63" s="5" t="n">
        <x:v>0</x:v>
      </x:c>
      <x:c r="T63" s="5" t="n">
        <x:v>0</x:v>
      </x:c>
      <x:c r="U63" s="5" t="n">
        <x:v>0</x:v>
      </x:c>
      <x:c r="V63" s="5" t="n">
        <x:v>0</x:v>
      </x:c>
      <x:c r="W63" s="5" t="n">
        <x:v>0</x:v>
      </x:c>
      <x:c r="X63" s="5" t="n">
        <x:v>0</x:v>
      </x:c>
      <x:c r="Y63" s="5" t="n">
        <x:v>0</x:v>
      </x:c>
      <x:c r="Z63" s="5" t="n">
        <x:v>0</x:v>
      </x:c>
      <x:c r="AA63" s="5" t="n">
        <x:v>0</x:v>
      </x:c>
      <x:c r="AB63" s="5" t="n">
        <x:v>0</x:v>
      </x:c>
      <x:c r="AC63" s="5" t="n">
        <x:v>0</x:v>
      </x:c>
      <x:c r="AD63" s="5" t="n">
        <x:v>0</x:v>
      </x:c>
      <x:c r="AE63" s="5" t="n">
        <x:v>0</x:v>
      </x:c>
      <x:c r="AF63" s="5" t="n">
        <x:v>0</x:v>
      </x:c>
      <x:c r="AG63" s="5" t="n">
        <x:v>0</x:v>
      </x:c>
      <x:c r="AH63" s="5" t="n">
        <x:v>0</x:v>
      </x:c>
      <x:c r="AI63" s="5" t="n">
        <x:v>0</x:v>
      </x:c>
      <x:c r="AJ63" s="5" t="n">
        <x:v>0</x:v>
      </x:c>
      <x:c r="AK63" s="5" t="n">
        <x:v>0</x:v>
      </x:c>
      <x:c r="AL63" s="5" t="n">
        <x:v>0</x:v>
      </x:c>
      <x:c r="AM63" s="5" t="n">
        <x:v>0</x:v>
      </x:c>
    </x:row>
    <x:row r="64" ht="21" customHeight="1">
      <x:c r="A64" s="1"/>
      <x:c r="B64" s="1"/>
      <x:c r="C64" s="11" t="str">
        <x:v>Debt principal paid / active</x:v>
      </x:c>
      <x:c r="D64" s="12" t="n">
        <x:f>IF(ISNUMBER(CHOOSE($D$4,D65,D66,D67)),CHOOSE($D$4,D65,D66,D67),NA())</x:f>
        <x:v>0</x:v>
      </x:c>
      <x:c r="E64" s="12" t="n">
        <x:f>IF(ISNUMBER(CHOOSE($D$4,E65,E66,E67)),CHOOSE($D$4,E65,E66,E67),NA())</x:f>
        <x:v>0</x:v>
      </x:c>
      <x:c r="F64" s="12" t="n">
        <x:f>IF(ISNUMBER(CHOOSE($D$4,F65,F66,F67)),CHOOSE($D$4,F65,F66,F67),NA())</x:f>
        <x:v>0</x:v>
      </x:c>
      <x:c r="G64" s="12" t="n">
        <x:f>IF(ISNUMBER(CHOOSE($D$4,G65,G66,G67)),CHOOSE($D$4,G65,G66,G67),NA())</x:f>
        <x:v>0</x:v>
      </x:c>
      <x:c r="H64" s="12" t="n">
        <x:f>IF(ISNUMBER(CHOOSE($D$4,H65,H66,H67)),CHOOSE($D$4,H65,H66,H67),NA())</x:f>
        <x:v>0</x:v>
      </x:c>
      <x:c r="I64" s="12" t="n">
        <x:f>IF(ISNUMBER(CHOOSE($D$4,I65,I66,I67)),CHOOSE($D$4,I65,I66,I67),NA())</x:f>
        <x:v>0</x:v>
      </x:c>
      <x:c r="J64" s="12" t="n">
        <x:f>IF(ISNUMBER(CHOOSE($D$4,J65,J66,J67)),CHOOSE($D$4,J65,J66,J67),NA())</x:f>
        <x:v>0</x:v>
      </x:c>
      <x:c r="K64" s="12" t="n">
        <x:f>IF(ISNUMBER(CHOOSE($D$4,K65,K66,K67)),CHOOSE($D$4,K65,K66,K67),NA())</x:f>
        <x:v>0</x:v>
      </x:c>
      <x:c r="L64" s="12" t="n">
        <x:f>IF(ISNUMBER(CHOOSE($D$4,L65,L66,L67)),CHOOSE($D$4,L65,L66,L67),NA())</x:f>
        <x:v>0</x:v>
      </x:c>
      <x:c r="M64" s="12" t="n">
        <x:f>IF(ISNUMBER(CHOOSE($D$4,M65,M66,M67)),CHOOSE($D$4,M65,M66,M67),NA())</x:f>
        <x:v>0</x:v>
      </x:c>
      <x:c r="N64" s="12" t="n">
        <x:f>IF(ISNUMBER(CHOOSE($D$4,N65,N66,N67)),CHOOSE($D$4,N65,N66,N67),NA())</x:f>
        <x:v>0</x:v>
      </x:c>
      <x:c r="O64" s="12" t="n">
        <x:f>IF(ISNUMBER(CHOOSE($D$4,O65,O66,O67)),CHOOSE($D$4,O65,O66,O67),NA())</x:f>
        <x:v>0</x:v>
      </x:c>
      <x:c r="P64" s="12" t="n">
        <x:f>IF(ISNUMBER(CHOOSE($D$4,P65,P66,P67)),CHOOSE($D$4,P65,P66,P67),NA())</x:f>
        <x:v>0</x:v>
      </x:c>
      <x:c r="Q64" s="12" t="n">
        <x:f>IF(ISNUMBER(CHOOSE($D$4,Q65,Q66,Q67)),CHOOSE($D$4,Q65,Q66,Q67),NA())</x:f>
        <x:v>0</x:v>
      </x:c>
      <x:c r="R64" s="12" t="n">
        <x:f>IF(ISNUMBER(CHOOSE($D$4,R65,R66,R67)),CHOOSE($D$4,R65,R66,R67),NA())</x:f>
        <x:v>0</x:v>
      </x:c>
      <x:c r="S64" s="12" t="n">
        <x:f>IF(ISNUMBER(CHOOSE($D$4,S65,S66,S67)),CHOOSE($D$4,S65,S66,S67),NA())</x:f>
        <x:v>0</x:v>
      </x:c>
      <x:c r="T64" s="12" t="n">
        <x:f>IF(ISNUMBER(CHOOSE($D$4,T65,T66,T67)),CHOOSE($D$4,T65,T66,T67),NA())</x:f>
        <x:v>0</x:v>
      </x:c>
      <x:c r="U64" s="12" t="n">
        <x:f>IF(ISNUMBER(CHOOSE($D$4,U65,U66,U67)),CHOOSE($D$4,U65,U66,U67),NA())</x:f>
        <x:v>0</x:v>
      </x:c>
      <x:c r="V64" s="12" t="n">
        <x:f>IF(ISNUMBER(CHOOSE($D$4,V65,V66,V67)),CHOOSE($D$4,V65,V66,V67),NA())</x:f>
        <x:v>0</x:v>
      </x:c>
      <x:c r="W64" s="12" t="n">
        <x:f>IF(ISNUMBER(CHOOSE($D$4,W65,W66,W67)),CHOOSE($D$4,W65,W66,W67),NA())</x:f>
        <x:v>0</x:v>
      </x:c>
      <x:c r="X64" s="12" t="n">
        <x:f>IF(ISNUMBER(CHOOSE($D$4,X65,X66,X67)),CHOOSE($D$4,X65,X66,X67),NA())</x:f>
        <x:v>0</x:v>
      </x:c>
      <x:c r="Y64" s="12" t="n">
        <x:f>IF(ISNUMBER(CHOOSE($D$4,Y65,Y66,Y67)),CHOOSE($D$4,Y65,Y66,Y67),NA())</x:f>
        <x:v>0</x:v>
      </x:c>
      <x:c r="Z64" s="12" t="n">
        <x:f>IF(ISNUMBER(CHOOSE($D$4,Z65,Z66,Z67)),CHOOSE($D$4,Z65,Z66,Z67),NA())</x:f>
        <x:v>0</x:v>
      </x:c>
      <x:c r="AA64" s="12" t="n">
        <x:f>IF(ISNUMBER(CHOOSE($D$4,AA65,AA66,AA67)),CHOOSE($D$4,AA65,AA66,AA67),NA())</x:f>
        <x:v>0</x:v>
      </x:c>
      <x:c r="AB64" s="12" t="n">
        <x:f>IF(ISNUMBER(CHOOSE($D$4,AB65,AB66,AB67)),CHOOSE($D$4,AB65,AB66,AB67),NA())</x:f>
        <x:v>0</x:v>
      </x:c>
      <x:c r="AC64" s="12" t="n">
        <x:f>IF(ISNUMBER(CHOOSE($D$4,AC65,AC66,AC67)),CHOOSE($D$4,AC65,AC66,AC67),NA())</x:f>
        <x:v>0</x:v>
      </x:c>
      <x:c r="AD64" s="12" t="n">
        <x:f>IF(ISNUMBER(CHOOSE($D$4,AD65,AD66,AD67)),CHOOSE($D$4,AD65,AD66,AD67),NA())</x:f>
        <x:v>0</x:v>
      </x:c>
      <x:c r="AE64" s="12" t="n">
        <x:f>IF(ISNUMBER(CHOOSE($D$4,AE65,AE66,AE67)),CHOOSE($D$4,AE65,AE66,AE67),NA())</x:f>
        <x:v>0</x:v>
      </x:c>
      <x:c r="AF64" s="12" t="n">
        <x:f>IF(ISNUMBER(CHOOSE($D$4,AF65,AF66,AF67)),CHOOSE($D$4,AF65,AF66,AF67),NA())</x:f>
        <x:v>0</x:v>
      </x:c>
      <x:c r="AG64" s="12" t="n">
        <x:f>IF(ISNUMBER(CHOOSE($D$4,AG65,AG66,AG67)),CHOOSE($D$4,AG65,AG66,AG67),NA())</x:f>
        <x:v>0</x:v>
      </x:c>
      <x:c r="AH64" s="12" t="n">
        <x:f>IF(ISNUMBER(CHOOSE($D$4,AH65,AH66,AH67)),CHOOSE($D$4,AH65,AH66,AH67),NA())</x:f>
        <x:v>0</x:v>
      </x:c>
      <x:c r="AI64" s="12" t="n">
        <x:f>IF(ISNUMBER(CHOOSE($D$4,AI65,AI66,AI67)),CHOOSE($D$4,AI65,AI66,AI67),NA())</x:f>
        <x:v>0</x:v>
      </x:c>
      <x:c r="AJ64" s="12" t="n">
        <x:f>IF(ISNUMBER(CHOOSE($D$4,AJ65,AJ66,AJ67)),CHOOSE($D$4,AJ65,AJ66,AJ67),NA())</x:f>
        <x:v>0</x:v>
      </x:c>
      <x:c r="AK64" s="12" t="n">
        <x:f>IF(ISNUMBER(CHOOSE($D$4,AK65,AK66,AK67)),CHOOSE($D$4,AK65,AK66,AK67),NA())</x:f>
        <x:v>0</x:v>
      </x:c>
      <x:c r="AL64" s="12" t="n">
        <x:f>IF(ISNUMBER(CHOOSE($D$4,AL65,AL66,AL67)),CHOOSE($D$4,AL65,AL66,AL67),NA())</x:f>
        <x:v>0</x:v>
      </x:c>
      <x:c r="AM64" s="12" t="n">
        <x:f>IF(ISNUMBER(CHOOSE($D$4,AM65,AM66,AM67)),CHOOSE($D$4,AM65,AM66,AM67),NA())</x:f>
        <x:v>0</x:v>
      </x:c>
    </x:row>
    <x:row r="65" ht="21" customHeight="1">
      <x:c r="A65" s="1"/>
      <x:c r="B65" s="1"/>
      <x:c r="C65" s="1" t="str">
        <x:v>Base</x:v>
      </x:c>
      <x:c r="D65" s="5" t="n">
        <x:v>0</x:v>
      </x:c>
      <x:c r="E65" s="5" t="n">
        <x:v>0</x:v>
      </x:c>
      <x:c r="F65" s="5" t="n">
        <x:v>0</x:v>
      </x:c>
      <x:c r="G65" s="5" t="n">
        <x:v>0</x:v>
      </x:c>
      <x:c r="H65" s="5" t="n">
        <x:v>0</x:v>
      </x:c>
      <x:c r="I65" s="5" t="n">
        <x:v>0</x:v>
      </x:c>
      <x:c r="J65" s="5" t="n">
        <x:v>0</x:v>
      </x:c>
      <x:c r="K65" s="5" t="n">
        <x:v>0</x:v>
      </x:c>
      <x:c r="L65" s="5" t="n">
        <x:v>0</x:v>
      </x:c>
      <x:c r="M65" s="5" t="n">
        <x:v>0</x:v>
      </x:c>
      <x:c r="N65" s="5" t="n">
        <x:v>0</x:v>
      </x:c>
      <x:c r="O65" s="5" t="n">
        <x:v>0</x:v>
      </x:c>
      <x:c r="P65" s="5" t="n">
        <x:v>0</x:v>
      </x:c>
      <x:c r="Q65" s="5" t="n">
        <x:v>0</x:v>
      </x:c>
      <x:c r="R65" s="5" t="n">
        <x:v>0</x:v>
      </x:c>
      <x:c r="S65" s="5" t="n">
        <x:v>0</x:v>
      </x:c>
      <x:c r="T65" s="5" t="n">
        <x:v>0</x:v>
      </x:c>
      <x:c r="U65" s="5" t="n">
        <x:v>0</x:v>
      </x:c>
      <x:c r="V65" s="5" t="n">
        <x:v>0</x:v>
      </x:c>
      <x:c r="W65" s="5" t="n">
        <x:v>0</x:v>
      </x:c>
      <x:c r="X65" s="5" t="n">
        <x:v>0</x:v>
      </x:c>
      <x:c r="Y65" s="5" t="n">
        <x:v>0</x:v>
      </x:c>
      <x:c r="Z65" s="5" t="n">
        <x:v>0</x:v>
      </x:c>
      <x:c r="AA65" s="5" t="n">
        <x:v>0</x:v>
      </x:c>
      <x:c r="AB65" s="5" t="n">
        <x:v>0</x:v>
      </x:c>
      <x:c r="AC65" s="5" t="n">
        <x:v>0</x:v>
      </x:c>
      <x:c r="AD65" s="5" t="n">
        <x:v>0</x:v>
      </x:c>
      <x:c r="AE65" s="5" t="n">
        <x:v>0</x:v>
      </x:c>
      <x:c r="AF65" s="5" t="n">
        <x:v>0</x:v>
      </x:c>
      <x:c r="AG65" s="5" t="n">
        <x:v>0</x:v>
      </x:c>
      <x:c r="AH65" s="5" t="n">
        <x:v>0</x:v>
      </x:c>
      <x:c r="AI65" s="5" t="n">
        <x:v>0</x:v>
      </x:c>
      <x:c r="AJ65" s="5" t="n">
        <x:v>0</x:v>
      </x:c>
      <x:c r="AK65" s="5" t="n">
        <x:v>0</x:v>
      </x:c>
      <x:c r="AL65" s="5" t="n">
        <x:v>0</x:v>
      </x:c>
      <x:c r="AM65" s="5" t="n">
        <x:v>0</x:v>
      </x:c>
    </x:row>
    <x:row r="66" ht="21" customHeight="1">
      <x:c r="A66" s="1"/>
      <x:c r="B66" s="1"/>
      <x:c r="C66" s="1" t="str">
        <x:v>Downside</x:v>
      </x:c>
      <x:c r="D66" s="5" t="n">
        <x:v>0</x:v>
      </x:c>
      <x:c r="E66" s="5" t="n">
        <x:v>0</x:v>
      </x:c>
      <x:c r="F66" s="5" t="n">
        <x:v>0</x:v>
      </x:c>
      <x:c r="G66" s="5" t="n">
        <x:v>0</x:v>
      </x:c>
      <x:c r="H66" s="5" t="n">
        <x:v>0</x:v>
      </x:c>
      <x:c r="I66" s="5" t="n">
        <x:v>0</x:v>
      </x:c>
      <x:c r="J66" s="5" t="n">
        <x:v>0</x:v>
      </x:c>
      <x:c r="K66" s="5" t="n">
        <x:v>0</x:v>
      </x:c>
      <x:c r="L66" s="5" t="n">
        <x:v>0</x:v>
      </x:c>
      <x:c r="M66" s="5" t="n">
        <x:v>0</x:v>
      </x:c>
      <x:c r="N66" s="5" t="n">
        <x:v>0</x:v>
      </x:c>
      <x:c r="O66" s="5" t="n">
        <x:v>0</x:v>
      </x:c>
      <x:c r="P66" s="5" t="n">
        <x:v>0</x:v>
      </x:c>
      <x:c r="Q66" s="5" t="n">
        <x:v>0</x:v>
      </x:c>
      <x:c r="R66" s="5" t="n">
        <x:v>0</x:v>
      </x:c>
      <x:c r="S66" s="5" t="n">
        <x:v>0</x:v>
      </x:c>
      <x:c r="T66" s="5" t="n">
        <x:v>0</x:v>
      </x:c>
      <x:c r="U66" s="5" t="n">
        <x:v>0</x:v>
      </x:c>
      <x:c r="V66" s="5" t="n">
        <x:v>0</x:v>
      </x:c>
      <x:c r="W66" s="5" t="n">
        <x:v>0</x:v>
      </x:c>
      <x:c r="X66" s="5" t="n">
        <x:v>0</x:v>
      </x:c>
      <x:c r="Y66" s="5" t="n">
        <x:v>0</x:v>
      </x:c>
      <x:c r="Z66" s="5" t="n">
        <x:v>0</x:v>
      </x:c>
      <x:c r="AA66" s="5" t="n">
        <x:v>0</x:v>
      </x:c>
      <x:c r="AB66" s="5" t="n">
        <x:v>0</x:v>
      </x:c>
      <x:c r="AC66" s="5" t="n">
        <x:v>0</x:v>
      </x:c>
      <x:c r="AD66" s="5" t="n">
        <x:v>0</x:v>
      </x:c>
      <x:c r="AE66" s="5" t="n">
        <x:v>0</x:v>
      </x:c>
      <x:c r="AF66" s="5" t="n">
        <x:v>0</x:v>
      </x:c>
      <x:c r="AG66" s="5" t="n">
        <x:v>0</x:v>
      </x:c>
      <x:c r="AH66" s="5" t="n">
        <x:v>0</x:v>
      </x:c>
      <x:c r="AI66" s="5" t="n">
        <x:v>0</x:v>
      </x:c>
      <x:c r="AJ66" s="5" t="n">
        <x:v>0</x:v>
      </x:c>
      <x:c r="AK66" s="5" t="n">
        <x:v>0</x:v>
      </x:c>
      <x:c r="AL66" s="5" t="n">
        <x:v>0</x:v>
      </x:c>
      <x:c r="AM66" s="5" t="n">
        <x:v>0</x:v>
      </x:c>
    </x:row>
    <x:row r="67" ht="21" customHeight="1">
      <x:c r="A67" s="1"/>
      <x:c r="B67" s="1"/>
      <x:c r="C67" s="1" t="str">
        <x:v>Reduced spend</x:v>
      </x:c>
      <x:c r="D67" s="5" t="n">
        <x:v>0</x:v>
      </x:c>
      <x:c r="E67" s="5" t="n">
        <x:v>0</x:v>
      </x:c>
      <x:c r="F67" s="5" t="n">
        <x:v>0</x:v>
      </x:c>
      <x:c r="G67" s="5" t="n">
        <x:v>0</x:v>
      </x:c>
      <x:c r="H67" s="5" t="n">
        <x:v>0</x:v>
      </x:c>
      <x:c r="I67" s="5" t="n">
        <x:v>0</x:v>
      </x:c>
      <x:c r="J67" s="5" t="n">
        <x:v>0</x:v>
      </x:c>
      <x:c r="K67" s="5" t="n">
        <x:v>0</x:v>
      </x:c>
      <x:c r="L67" s="5" t="n">
        <x:v>0</x:v>
      </x:c>
      <x:c r="M67" s="5" t="n">
        <x:v>0</x:v>
      </x:c>
      <x:c r="N67" s="5" t="n">
        <x:v>0</x:v>
      </x:c>
      <x:c r="O67" s="5" t="n">
        <x:v>0</x:v>
      </x:c>
      <x:c r="P67" s="5" t="n">
        <x:v>0</x:v>
      </x:c>
      <x:c r="Q67" s="5" t="n">
        <x:v>0</x:v>
      </x:c>
      <x:c r="R67" s="5" t="n">
        <x:v>0</x:v>
      </x:c>
      <x:c r="S67" s="5" t="n">
        <x:v>0</x:v>
      </x:c>
      <x:c r="T67" s="5" t="n">
        <x:v>0</x:v>
      </x:c>
      <x:c r="U67" s="5" t="n">
        <x:v>0</x:v>
      </x:c>
      <x:c r="V67" s="5" t="n">
        <x:v>0</x:v>
      </x:c>
      <x:c r="W67" s="5" t="n">
        <x:v>0</x:v>
      </x:c>
      <x:c r="X67" s="5" t="n">
        <x:v>0</x:v>
      </x:c>
      <x:c r="Y67" s="5" t="n">
        <x:v>0</x:v>
      </x:c>
      <x:c r="Z67" s="5" t="n">
        <x:v>0</x:v>
      </x:c>
      <x:c r="AA67" s="5" t="n">
        <x:v>0</x:v>
      </x:c>
      <x:c r="AB67" s="5" t="n">
        <x:v>0</x:v>
      </x:c>
      <x:c r="AC67" s="5" t="n">
        <x:v>0</x:v>
      </x:c>
      <x:c r="AD67" s="5" t="n">
        <x:v>0</x:v>
      </x:c>
      <x:c r="AE67" s="5" t="n">
        <x:v>0</x:v>
      </x:c>
      <x:c r="AF67" s="5" t="n">
        <x:v>0</x:v>
      </x:c>
      <x:c r="AG67" s="5" t="n">
        <x:v>0</x:v>
      </x:c>
      <x:c r="AH67" s="5" t="n">
        <x:v>0</x:v>
      </x:c>
      <x:c r="AI67" s="5" t="n">
        <x:v>0</x:v>
      </x:c>
      <x:c r="AJ67" s="5" t="n">
        <x:v>0</x:v>
      </x:c>
      <x:c r="AK67" s="5" t="n">
        <x:v>0</x:v>
      </x:c>
      <x:c r="AL67" s="5" t="n">
        <x:v>0</x:v>
      </x:c>
      <x:c r="AM67" s="5" t="n">
        <x:v>0</x:v>
      </x:c>
    </x:row>
    <x:row r="68" ht="21" customHeight="1">
      <x:c r="A68" s="1"/>
      <x:c r="B68" s="1"/>
      <x:c r="C68" s="11" t="str">
        <x:v>Interest and other cash payments / active</x:v>
      </x:c>
      <x:c r="D68" s="12" t="n">
        <x:f>IF(ISNUMBER(CHOOSE($D$4,D69,D70,D71)),CHOOSE($D$4,D69,D70,D71),NA())</x:f>
        <x:v>0</x:v>
      </x:c>
      <x:c r="E68" s="12" t="n">
        <x:f>IF(ISNUMBER(CHOOSE($D$4,E69,E70,E71)),CHOOSE($D$4,E69,E70,E71),NA())</x:f>
        <x:v>0</x:v>
      </x:c>
      <x:c r="F68" s="12" t="n">
        <x:f>IF(ISNUMBER(CHOOSE($D$4,F69,F70,F71)),CHOOSE($D$4,F69,F70,F71),NA())</x:f>
        <x:v>0</x:v>
      </x:c>
      <x:c r="G68" s="12" t="n">
        <x:f>IF(ISNUMBER(CHOOSE($D$4,G69,G70,G71)),CHOOSE($D$4,G69,G70,G71),NA())</x:f>
        <x:v>0</x:v>
      </x:c>
      <x:c r="H68" s="12" t="n">
        <x:f>IF(ISNUMBER(CHOOSE($D$4,H69,H70,H71)),CHOOSE($D$4,H69,H70,H71),NA())</x:f>
        <x:v>0</x:v>
      </x:c>
      <x:c r="I68" s="12" t="n">
        <x:f>IF(ISNUMBER(CHOOSE($D$4,I69,I70,I71)),CHOOSE($D$4,I69,I70,I71),NA())</x:f>
        <x:v>0</x:v>
      </x:c>
      <x:c r="J68" s="12" t="n">
        <x:f>IF(ISNUMBER(CHOOSE($D$4,J69,J70,J71)),CHOOSE($D$4,J69,J70,J71),NA())</x:f>
        <x:v>0</x:v>
      </x:c>
      <x:c r="K68" s="12" t="n">
        <x:f>IF(ISNUMBER(CHOOSE($D$4,K69,K70,K71)),CHOOSE($D$4,K69,K70,K71),NA())</x:f>
        <x:v>0</x:v>
      </x:c>
      <x:c r="L68" s="12" t="n">
        <x:f>IF(ISNUMBER(CHOOSE($D$4,L69,L70,L71)),CHOOSE($D$4,L69,L70,L71),NA())</x:f>
        <x:v>0</x:v>
      </x:c>
      <x:c r="M68" s="12" t="n">
        <x:f>IF(ISNUMBER(CHOOSE($D$4,M69,M70,M71)),CHOOSE($D$4,M69,M70,M71),NA())</x:f>
        <x:v>0</x:v>
      </x:c>
      <x:c r="N68" s="12" t="n">
        <x:f>IF(ISNUMBER(CHOOSE($D$4,N69,N70,N71)),CHOOSE($D$4,N69,N70,N71),NA())</x:f>
        <x:v>0</x:v>
      </x:c>
      <x:c r="O68" s="12" t="n">
        <x:f>IF(ISNUMBER(CHOOSE($D$4,O69,O70,O71)),CHOOSE($D$4,O69,O70,O71),NA())</x:f>
        <x:v>0</x:v>
      </x:c>
      <x:c r="P68" s="12" t="n">
        <x:f>IF(ISNUMBER(CHOOSE($D$4,P69,P70,P71)),CHOOSE($D$4,P69,P70,P71),NA())</x:f>
        <x:v>0</x:v>
      </x:c>
      <x:c r="Q68" s="12" t="n">
        <x:f>IF(ISNUMBER(CHOOSE($D$4,Q69,Q70,Q71)),CHOOSE($D$4,Q69,Q70,Q71),NA())</x:f>
        <x:v>0</x:v>
      </x:c>
      <x:c r="R68" s="12" t="n">
        <x:f>IF(ISNUMBER(CHOOSE($D$4,R69,R70,R71)),CHOOSE($D$4,R69,R70,R71),NA())</x:f>
        <x:v>0</x:v>
      </x:c>
      <x:c r="S68" s="12" t="n">
        <x:f>IF(ISNUMBER(CHOOSE($D$4,S69,S70,S71)),CHOOSE($D$4,S69,S70,S71),NA())</x:f>
        <x:v>0</x:v>
      </x:c>
      <x:c r="T68" s="12" t="n">
        <x:f>IF(ISNUMBER(CHOOSE($D$4,T69,T70,T71)),CHOOSE($D$4,T69,T70,T71),NA())</x:f>
        <x:v>0</x:v>
      </x:c>
      <x:c r="U68" s="12" t="n">
        <x:f>IF(ISNUMBER(CHOOSE($D$4,U69,U70,U71)),CHOOSE($D$4,U69,U70,U71),NA())</x:f>
        <x:v>0</x:v>
      </x:c>
      <x:c r="V68" s="12" t="n">
        <x:f>IF(ISNUMBER(CHOOSE($D$4,V69,V70,V71)),CHOOSE($D$4,V69,V70,V71),NA())</x:f>
        <x:v>0</x:v>
      </x:c>
      <x:c r="W68" s="12" t="n">
        <x:f>IF(ISNUMBER(CHOOSE($D$4,W69,W70,W71)),CHOOSE($D$4,W69,W70,W71),NA())</x:f>
        <x:v>0</x:v>
      </x:c>
      <x:c r="X68" s="12" t="n">
        <x:f>IF(ISNUMBER(CHOOSE($D$4,X69,X70,X71)),CHOOSE($D$4,X69,X70,X71),NA())</x:f>
        <x:v>0</x:v>
      </x:c>
      <x:c r="Y68" s="12" t="n">
        <x:f>IF(ISNUMBER(CHOOSE($D$4,Y69,Y70,Y71)),CHOOSE($D$4,Y69,Y70,Y71),NA())</x:f>
        <x:v>0</x:v>
      </x:c>
      <x:c r="Z68" s="12" t="n">
        <x:f>IF(ISNUMBER(CHOOSE($D$4,Z69,Z70,Z71)),CHOOSE($D$4,Z69,Z70,Z71),NA())</x:f>
        <x:v>0</x:v>
      </x:c>
      <x:c r="AA68" s="12" t="n">
        <x:f>IF(ISNUMBER(CHOOSE($D$4,AA69,AA70,AA71)),CHOOSE($D$4,AA69,AA70,AA71),NA())</x:f>
        <x:v>0</x:v>
      </x:c>
      <x:c r="AB68" s="12" t="n">
        <x:f>IF(ISNUMBER(CHOOSE($D$4,AB69,AB70,AB71)),CHOOSE($D$4,AB69,AB70,AB71),NA())</x:f>
        <x:v>0</x:v>
      </x:c>
      <x:c r="AC68" s="12" t="n">
        <x:f>IF(ISNUMBER(CHOOSE($D$4,AC69,AC70,AC71)),CHOOSE($D$4,AC69,AC70,AC71),NA())</x:f>
        <x:v>0</x:v>
      </x:c>
      <x:c r="AD68" s="12" t="n">
        <x:f>IF(ISNUMBER(CHOOSE($D$4,AD69,AD70,AD71)),CHOOSE($D$4,AD69,AD70,AD71),NA())</x:f>
        <x:v>0</x:v>
      </x:c>
      <x:c r="AE68" s="12" t="n">
        <x:f>IF(ISNUMBER(CHOOSE($D$4,AE69,AE70,AE71)),CHOOSE($D$4,AE69,AE70,AE71),NA())</x:f>
        <x:v>0</x:v>
      </x:c>
      <x:c r="AF68" s="12" t="n">
        <x:f>IF(ISNUMBER(CHOOSE($D$4,AF69,AF70,AF71)),CHOOSE($D$4,AF69,AF70,AF71),NA())</x:f>
        <x:v>0</x:v>
      </x:c>
      <x:c r="AG68" s="12" t="n">
        <x:f>IF(ISNUMBER(CHOOSE($D$4,AG69,AG70,AG71)),CHOOSE($D$4,AG69,AG70,AG71),NA())</x:f>
        <x:v>0</x:v>
      </x:c>
      <x:c r="AH68" s="12" t="n">
        <x:f>IF(ISNUMBER(CHOOSE($D$4,AH69,AH70,AH71)),CHOOSE($D$4,AH69,AH70,AH71),NA())</x:f>
        <x:v>0</x:v>
      </x:c>
      <x:c r="AI68" s="12" t="n">
        <x:f>IF(ISNUMBER(CHOOSE($D$4,AI69,AI70,AI71)),CHOOSE($D$4,AI69,AI70,AI71),NA())</x:f>
        <x:v>0</x:v>
      </x:c>
      <x:c r="AJ68" s="12" t="n">
        <x:f>IF(ISNUMBER(CHOOSE($D$4,AJ69,AJ70,AJ71)),CHOOSE($D$4,AJ69,AJ70,AJ71),NA())</x:f>
        <x:v>0</x:v>
      </x:c>
      <x:c r="AK68" s="12" t="n">
        <x:f>IF(ISNUMBER(CHOOSE($D$4,AK69,AK70,AK71)),CHOOSE($D$4,AK69,AK70,AK71),NA())</x:f>
        <x:v>0</x:v>
      </x:c>
      <x:c r="AL68" s="12" t="n">
        <x:f>IF(ISNUMBER(CHOOSE($D$4,AL69,AL70,AL71)),CHOOSE($D$4,AL69,AL70,AL71),NA())</x:f>
        <x:v>0</x:v>
      </x:c>
      <x:c r="AM68" s="12" t="n">
        <x:f>IF(ISNUMBER(CHOOSE($D$4,AM69,AM70,AM71)),CHOOSE($D$4,AM69,AM70,AM71),NA())</x:f>
        <x:v>0</x:v>
      </x:c>
    </x:row>
    <x:row r="69" ht="21" customHeight="1">
      <x:c r="A69" s="1"/>
      <x:c r="B69" s="1"/>
      <x:c r="C69" s="1" t="str">
        <x:v>Base</x:v>
      </x:c>
      <x:c r="D69" s="5" t="n">
        <x:v>0</x:v>
      </x:c>
      <x:c r="E69" s="5" t="n">
        <x:v>0</x:v>
      </x:c>
      <x:c r="F69" s="5" t="n">
        <x:v>0</x:v>
      </x:c>
      <x:c r="G69" s="5" t="n">
        <x:v>0</x:v>
      </x:c>
      <x:c r="H69" s="5" t="n">
        <x:v>0</x:v>
      </x:c>
      <x:c r="I69" s="5" t="n">
        <x:v>0</x:v>
      </x:c>
      <x:c r="J69" s="5" t="n">
        <x:v>0</x:v>
      </x:c>
      <x:c r="K69" s="5" t="n">
        <x:v>0</x:v>
      </x:c>
      <x:c r="L69" s="5" t="n">
        <x:v>0</x:v>
      </x:c>
      <x:c r="M69" s="5" t="n">
        <x:v>0</x:v>
      </x:c>
      <x:c r="N69" s="5" t="n">
        <x:v>0</x:v>
      </x:c>
      <x:c r="O69" s="5" t="n">
        <x:v>0</x:v>
      </x:c>
      <x:c r="P69" s="5" t="n">
        <x:v>0</x:v>
      </x:c>
      <x:c r="Q69" s="5" t="n">
        <x:v>0</x:v>
      </x:c>
      <x:c r="R69" s="5" t="n">
        <x:v>0</x:v>
      </x:c>
      <x:c r="S69" s="5" t="n">
        <x:v>0</x:v>
      </x:c>
      <x:c r="T69" s="5" t="n">
        <x:v>0</x:v>
      </x:c>
      <x:c r="U69" s="5" t="n">
        <x:v>0</x:v>
      </x:c>
      <x:c r="V69" s="5" t="n">
        <x:v>0</x:v>
      </x:c>
      <x:c r="W69" s="5" t="n">
        <x:v>0</x:v>
      </x:c>
      <x:c r="X69" s="5" t="n">
        <x:v>0</x:v>
      </x:c>
      <x:c r="Y69" s="5" t="n">
        <x:v>0</x:v>
      </x:c>
      <x:c r="Z69" s="5" t="n">
        <x:v>0</x:v>
      </x:c>
      <x:c r="AA69" s="5" t="n">
        <x:v>0</x:v>
      </x:c>
      <x:c r="AB69" s="5" t="n">
        <x:v>0</x:v>
      </x:c>
      <x:c r="AC69" s="5" t="n">
        <x:v>0</x:v>
      </x:c>
      <x:c r="AD69" s="5" t="n">
        <x:v>0</x:v>
      </x:c>
      <x:c r="AE69" s="5" t="n">
        <x:v>0</x:v>
      </x:c>
      <x:c r="AF69" s="5" t="n">
        <x:v>0</x:v>
      </x:c>
      <x:c r="AG69" s="5" t="n">
        <x:v>0</x:v>
      </x:c>
      <x:c r="AH69" s="5" t="n">
        <x:v>0</x:v>
      </x:c>
      <x:c r="AI69" s="5" t="n">
        <x:v>0</x:v>
      </x:c>
      <x:c r="AJ69" s="5" t="n">
        <x:v>0</x:v>
      </x:c>
      <x:c r="AK69" s="5" t="n">
        <x:v>0</x:v>
      </x:c>
      <x:c r="AL69" s="5" t="n">
        <x:v>0</x:v>
      </x:c>
      <x:c r="AM69" s="5" t="n">
        <x:v>0</x:v>
      </x:c>
    </x:row>
    <x:row r="70" ht="21" customHeight="1">
      <x:c r="A70" s="1"/>
      <x:c r="B70" s="1"/>
      <x:c r="C70" s="1" t="str">
        <x:v>Downside</x:v>
      </x:c>
      <x:c r="D70" s="5" t="n">
        <x:v>0</x:v>
      </x:c>
      <x:c r="E70" s="5" t="n">
        <x:v>0</x:v>
      </x:c>
      <x:c r="F70" s="5" t="n">
        <x:v>0</x:v>
      </x:c>
      <x:c r="G70" s="5" t="n">
        <x:v>0</x:v>
      </x:c>
      <x:c r="H70" s="5" t="n">
        <x:v>0</x:v>
      </x:c>
      <x:c r="I70" s="5" t="n">
        <x:v>0</x:v>
      </x:c>
      <x:c r="J70" s="5" t="n">
        <x:v>0</x:v>
      </x:c>
      <x:c r="K70" s="5" t="n">
        <x:v>0</x:v>
      </x:c>
      <x:c r="L70" s="5" t="n">
        <x:v>0</x:v>
      </x:c>
      <x:c r="M70" s="5" t="n">
        <x:v>0</x:v>
      </x:c>
      <x:c r="N70" s="5" t="n">
        <x:v>0</x:v>
      </x:c>
      <x:c r="O70" s="5" t="n">
        <x:v>0</x:v>
      </x:c>
      <x:c r="P70" s="5" t="n">
        <x:v>0</x:v>
      </x:c>
      <x:c r="Q70" s="5" t="n">
        <x:v>0</x:v>
      </x:c>
      <x:c r="R70" s="5" t="n">
        <x:v>0</x:v>
      </x:c>
      <x:c r="S70" s="5" t="n">
        <x:v>0</x:v>
      </x:c>
      <x:c r="T70" s="5" t="n">
        <x:v>0</x:v>
      </x:c>
      <x:c r="U70" s="5" t="n">
        <x:v>0</x:v>
      </x:c>
      <x:c r="V70" s="5" t="n">
        <x:v>0</x:v>
      </x:c>
      <x:c r="W70" s="5" t="n">
        <x:v>0</x:v>
      </x:c>
      <x:c r="X70" s="5" t="n">
        <x:v>0</x:v>
      </x:c>
      <x:c r="Y70" s="5" t="n">
        <x:v>0</x:v>
      </x:c>
      <x:c r="Z70" s="5" t="n">
        <x:v>0</x:v>
      </x:c>
      <x:c r="AA70" s="5" t="n">
        <x:v>0</x:v>
      </x:c>
      <x:c r="AB70" s="5" t="n">
        <x:v>0</x:v>
      </x:c>
      <x:c r="AC70" s="5" t="n">
        <x:v>0</x:v>
      </x:c>
      <x:c r="AD70" s="5" t="n">
        <x:v>0</x:v>
      </x:c>
      <x:c r="AE70" s="5" t="n">
        <x:v>0</x:v>
      </x:c>
      <x:c r="AF70" s="5" t="n">
        <x:v>0</x:v>
      </x:c>
      <x:c r="AG70" s="5" t="n">
        <x:v>0</x:v>
      </x:c>
      <x:c r="AH70" s="5" t="n">
        <x:v>0</x:v>
      </x:c>
      <x:c r="AI70" s="5" t="n">
        <x:v>0</x:v>
      </x:c>
      <x:c r="AJ70" s="5" t="n">
        <x:v>0</x:v>
      </x:c>
      <x:c r="AK70" s="5" t="n">
        <x:v>0</x:v>
      </x:c>
      <x:c r="AL70" s="5" t="n">
        <x:v>0</x:v>
      </x:c>
      <x:c r="AM70" s="5" t="n">
        <x:v>0</x:v>
      </x:c>
    </x:row>
    <x:row r="71" ht="21" customHeight="1">
      <x:c r="A71" s="1"/>
      <x:c r="B71" s="1"/>
      <x:c r="C71" s="1" t="str">
        <x:v>Reduced spend</x:v>
      </x:c>
      <x:c r="D71" s="5" t="n">
        <x:v>0</x:v>
      </x:c>
      <x:c r="E71" s="5" t="n">
        <x:v>0</x:v>
      </x:c>
      <x:c r="F71" s="5" t="n">
        <x:v>0</x:v>
      </x:c>
      <x:c r="G71" s="5" t="n">
        <x:v>0</x:v>
      </x:c>
      <x:c r="H71" s="5" t="n">
        <x:v>0</x:v>
      </x:c>
      <x:c r="I71" s="5" t="n">
        <x:v>0</x:v>
      </x:c>
      <x:c r="J71" s="5" t="n">
        <x:v>0</x:v>
      </x:c>
      <x:c r="K71" s="5" t="n">
        <x:v>0</x:v>
      </x:c>
      <x:c r="L71" s="5" t="n">
        <x:v>0</x:v>
      </x:c>
      <x:c r="M71" s="5" t="n">
        <x:v>0</x:v>
      </x:c>
      <x:c r="N71" s="5" t="n">
        <x:v>0</x:v>
      </x:c>
      <x:c r="O71" s="5" t="n">
        <x:v>0</x:v>
      </x:c>
      <x:c r="P71" s="5" t="n">
        <x:v>0</x:v>
      </x:c>
      <x:c r="Q71" s="5" t="n">
        <x:v>0</x:v>
      </x:c>
      <x:c r="R71" s="5" t="n">
        <x:v>0</x:v>
      </x:c>
      <x:c r="S71" s="5" t="n">
        <x:v>0</x:v>
      </x:c>
      <x:c r="T71" s="5" t="n">
        <x:v>0</x:v>
      </x:c>
      <x:c r="U71" s="5" t="n">
        <x:v>0</x:v>
      </x:c>
      <x:c r="V71" s="5" t="n">
        <x:v>0</x:v>
      </x:c>
      <x:c r="W71" s="5" t="n">
        <x:v>0</x:v>
      </x:c>
      <x:c r="X71" s="5" t="n">
        <x:v>0</x:v>
      </x:c>
      <x:c r="Y71" s="5" t="n">
        <x:v>0</x:v>
      </x:c>
      <x:c r="Z71" s="5" t="n">
        <x:v>0</x:v>
      </x:c>
      <x:c r="AA71" s="5" t="n">
        <x:v>0</x:v>
      </x:c>
      <x:c r="AB71" s="5" t="n">
        <x:v>0</x:v>
      </x:c>
      <x:c r="AC71" s="5" t="n">
        <x:v>0</x:v>
      </x:c>
      <x:c r="AD71" s="5" t="n">
        <x:v>0</x:v>
      </x:c>
      <x:c r="AE71" s="5" t="n">
        <x:v>0</x:v>
      </x:c>
      <x:c r="AF71" s="5" t="n">
        <x:v>0</x:v>
      </x:c>
      <x:c r="AG71" s="5" t="n">
        <x:v>0</x:v>
      </x:c>
      <x:c r="AH71" s="5" t="n">
        <x:v>0</x:v>
      </x:c>
      <x:c r="AI71" s="5" t="n">
        <x:v>0</x:v>
      </x:c>
      <x:c r="AJ71" s="5" t="n">
        <x:v>0</x:v>
      </x:c>
      <x:c r="AK71" s="5" t="n">
        <x:v>0</x:v>
      </x:c>
      <x:c r="AL71" s="5" t="n">
        <x:v>0</x:v>
      </x:c>
      <x:c r="AM71" s="5" t="n">
        <x:v>0</x:v>
      </x:c>
    </x:row>
    <x:row r="72" ht="21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2"/>
      <x:c r="AK72" s="2"/>
      <x:c r="AL72" s="2"/>
      <x:c r="AM72" s="2"/>
    </x:row>
    <x:row r="73" ht="21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2"/>
      <x:c r="AK73" s="2"/>
      <x:c r="AL73" s="2"/>
      <x:c r="AM73" s="2"/>
    </x:row>
    <x:row r="74" ht="21" customHeight="1">
      <x:c r="A74" s="1"/>
      <x:c r="B74" s="1"/>
      <x:c r="C74" s="1" t="str">
        <x:v>Collection lag: 0 = current month; 1 = previous month. Opening AR collected in month one.</x:v>
      </x:c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2"/>
      <x:c r="AK74" s="2"/>
      <x:c r="AL74" s="2"/>
      <x:c r="AM74" s="2"/>
    </x:row>
    <x:row r="75" ht="21" customHeight="1">
      <x:c r="A75" s="1"/>
      <x:c r="B75" s="1"/>
      <x:c r="C75" s="1" t="str">
        <x:v>Recurring SaaS revenue is billed monthly. Annual prepayments require a separate billing schedule.</x:v>
      </x:c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2"/>
      <x:c r="AK75" s="2"/>
      <x:c r="AL75" s="2"/>
      <x:c r="AM75" s="2"/>
    </x:row>
    <x:row r="76" ht="21" customHeight="1">
      <x:c r="A76" s="1"/>
      <x:c r="B76" s="1"/>
      <x:c r="C76" s="1" t="str">
        <x:v>Do not also subtract forecast obligations from opening cash. Enter each payment once.</x:v>
      </x:c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2"/>
      <x:c r="AK76" s="2"/>
      <x:c r="AL76" s="2"/>
      <x:c r="AM76" s="2"/>
    </x:row>
    <x:row r="77" ht="21" customHeight="1">
      <x:c r="A77" s="1"/>
      <x:c r="B77" s="1"/>
      <x:c r="C77" s="1" t="str">
        <x:v>Debt draws and tax estimates are not assumed. Enter actual obligations in the cash rows.</x:v>
      </x:c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2"/>
      <x:c r="AK77" s="2"/>
      <x:c r="AL77" s="2"/>
      <x:c r="AM77" s="2"/>
    </x:row>
    <x:row r="78" ht="21" customHeight="1">
      <x:c r="A78" s="1"/>
      <x:c r="B78" s="1"/>
      <x:c r="C78" s="1" t="str">
        <x:v>Reduced spend keeps the same revenue plan for comparison. Change revenue if cuts affect sales.</x:v>
      </x:c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2"/>
      <x:c r="AK78" s="2"/>
      <x:c r="AL78" s="2"/>
      <x:c r="AM78" s="2"/>
    </x:row>
    <x:row r="79" ht="21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2"/>
      <x:c r="AK79" s="2"/>
      <x:c r="AL79" s="2"/>
      <x:c r="AM79" s="2"/>
    </x:row>
    <x:row r="80" ht="21" customHeight="1">
      <x:c r="A80" s="1"/>
      <x:c r="B80" s="1"/>
      <x:c r="C80" s="1" t="str">
        <x:v>Method references. Example amounts are Countabl illustrations, not investor benchmarks.</x:v>
      </x:c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2"/>
      <x:c r="AK80" s="2"/>
      <x:c r="AL80" s="2"/>
      <x:c r="AM80" s="2"/>
    </x:row>
    <x:row r="81" ht="21" customHeight="1">
      <x:c r="A81" s="1"/>
      <x:c r="B81" s="1"/>
      <x:c r="C81" s="1" t="str">
        <x:v>YC: fund the next fundable milestone</x:v>
      </x:c>
      <x:c r="D81" s="2"/>
      <x:c r="E81" s="2"/>
      <x:c r="F81" s="2" t="str">
        <x:v>https://www.ycombinator.com/blog/how-to-raise-a-seed-round/</x:v>
      </x:c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2"/>
      <x:c r="AK81" s="2"/>
      <x:c r="AL81" s="2"/>
      <x:c r="AM81" s="2"/>
    </x:row>
    <x:row r="82" ht="21" customHeight="1">
      <x:c r="A82" s="1"/>
      <x:c r="B82" s="1"/>
      <x:c r="C82" s="1" t="str">
        <x:v>a16z: cash planning and headcount</x:v>
      </x:c>
      <x:c r="D82" s="2"/>
      <x:c r="E82" s="2"/>
      <x:c r="F82" s="2" t="str">
        <x:v>https://a16z.com/how-founders-should-think-about-cash-management/</x:v>
      </x:c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2"/>
      <x:c r="AK82" s="2"/>
      <x:c r="AL82" s="2"/>
      <x:c r="AM82" s="2"/>
    </x:row>
    <x:row r="83" ht="21" customHeight="1">
      <x:c r="A83" s="1"/>
      <x:c r="B83" s="1"/>
      <x:c r="C83" s="1" t="str">
        <x:v>Sequoia: runway and milestones (2022)</x:v>
      </x:c>
      <x:c r="D83" s="2"/>
      <x:c r="E83" s="2"/>
      <x:c r="F83" s="2" t="str">
        <x:v>https://sequoiacap.com/article/extending-your-runway</x:v>
      </x:c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2"/>
      <x:c r="AK83" s="2"/>
      <x:c r="AL83" s="2"/>
      <x:c r="AM83" s="2"/>
    </x:row>
    <x:row r="84" ht="21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2"/>
      <x:c r="AK84" s="2"/>
      <x:c r="AL84" s="2"/>
      <x:c r="AM84" s="2"/>
    </x:row>
    <x:row r="85" ht="21" customHeight="1">
      <x:c r="A85" s="1"/>
      <x:c r="B85" s="1"/>
      <x:c r="C85" s="1" t="str">
        <x:v>Refresh monthly: replace assumptions with the remaining plan after reconciling the close.</x:v>
      </x:c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2"/>
      <x:c r="AK85" s="2"/>
      <x:c r="AL85" s="2"/>
      <x:c r="AM85" s="2"/>
    </x:row>
    <x:row r="86" ht="21" customHeight="1">
      <x:c r="A86" s="1"/>
      <x:c r="B86" s="1"/>
      <x:c r="C86" s="1" t="str">
        <x:v>When advancing the start date, shift period inputs and reset opening cash, MRR, headcount and AR.</x:v>
      </x:c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2"/>
      <x:c r="AK86" s="2"/>
      <x:c r="AL86" s="2"/>
      <x:c r="AM86" s="2"/>
    </x:row>
    <x:row r="87" ht="21" customHeight="1">
      <x:c r="A87" s="1"/>
      <x:c r="B87" s="1"/>
      <x:c r="C87" s="1" t="str">
        <x:v>Do not change the date alone. Preserve actual results and the prior forecast separately.</x:v>
      </x:c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2"/>
      <x:c r="AK87" s="2"/>
      <x:c r="AL87" s="2"/>
      <x:c r="AM87" s="2"/>
    </x:row>
    <x:row r="88" ht="21" customHeight="1">
      <x:c r="A88" s="1"/>
      <x:c r="B88" s="1"/>
      <x:c r="C88" s="1" t="str">
        <x:v>Milestone is a management assumption, not a funding guarantee.</x:v>
      </x:c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2"/>
      <x:c r="AK88" s="2"/>
      <x:c r="AL88" s="2"/>
      <x:c r="AM88" s="2"/>
    </x:row>
    <x:row r="89" ht="21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2"/>
      <x:c r="AK89" s="2"/>
      <x:c r="AL89" s="2"/>
      <x:c r="AM89" s="2"/>
    </x:row>
    <x:row r="90" ht="21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2"/>
      <x:c r="AK90" s="2"/>
      <x:c r="AL90" s="2"/>
      <x:c r="AM90" s="2"/>
    </x:row>
    <x:row r="91" ht="21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2"/>
      <x:c r="AK91" s="2"/>
      <x:c r="AL91" s="2"/>
      <x:c r="AM91" s="2"/>
    </x:row>
    <x:row r="92" ht="21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  <x:c r="AA92" s="2"/>
      <x:c r="AB92" s="2"/>
      <x:c r="AC92" s="2"/>
      <x:c r="AD92" s="2"/>
      <x:c r="AE92" s="2"/>
      <x:c r="AF92" s="2"/>
      <x:c r="AG92" s="2"/>
      <x:c r="AH92" s="2"/>
      <x:c r="AI92" s="2"/>
      <x:c r="AJ92" s="2"/>
      <x:c r="AK92" s="2"/>
      <x:c r="AL92" s="2"/>
      <x:c r="AM92" s="2"/>
    </x:row>
    <x:row r="93" ht="21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2"/>
      <x:c r="AK93" s="2"/>
      <x:c r="AL93" s="2"/>
      <x:c r="AM93" s="2"/>
    </x:row>
    <x:row r="94" ht="21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  <x:c r="AA94" s="2"/>
      <x:c r="AB94" s="2"/>
      <x:c r="AC94" s="2"/>
      <x:c r="AD94" s="2"/>
      <x:c r="AE94" s="2"/>
      <x:c r="AF94" s="2"/>
      <x:c r="AG94" s="2"/>
      <x:c r="AH94" s="2"/>
      <x:c r="AI94" s="2"/>
      <x:c r="AJ94" s="2"/>
      <x:c r="AK94" s="2"/>
      <x:c r="AL94" s="2"/>
      <x:c r="AM94" s="2"/>
    </x:row>
    <x:row r="95" ht="21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  <x:c r="AA95" s="2"/>
      <x:c r="AB95" s="2"/>
      <x:c r="AC95" s="2"/>
      <x:c r="AD95" s="2"/>
      <x:c r="AE95" s="2"/>
      <x:c r="AF95" s="2"/>
      <x:c r="AG95" s="2"/>
      <x:c r="AH95" s="2"/>
      <x:c r="AI95" s="2"/>
      <x:c r="AJ95" s="2"/>
      <x:c r="AK95" s="2"/>
      <x:c r="AL95" s="2"/>
      <x:c r="AM95" s="2"/>
    </x:row>
    <x:row r="96" ht="21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2"/>
      <x:c r="AF96" s="2"/>
      <x:c r="AG96" s="2"/>
      <x:c r="AH96" s="2"/>
      <x:c r="AI96" s="2"/>
      <x:c r="AJ96" s="2"/>
      <x:c r="AK96" s="2"/>
      <x:c r="AL96" s="2"/>
      <x:c r="AM96" s="2"/>
    </x:row>
    <x:row r="97" ht="21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2"/>
      <x:c r="AK97" s="2"/>
      <x:c r="AL97" s="2"/>
      <x:c r="AM97" s="2"/>
    </x:row>
    <x:row r="98" ht="21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2"/>
      <x:c r="AK98" s="2"/>
      <x:c r="AL98" s="2"/>
      <x:c r="AM98" s="2"/>
    </x:row>
    <x:row r="99" ht="21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2"/>
      <x:c r="AK99" s="2"/>
      <x:c r="AL99" s="2"/>
      <x:c r="AM99" s="2"/>
    </x:row>
    <x:row r="100" ht="21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2"/>
      <x:c r="AK100" s="2"/>
      <x:c r="AL100" s="2"/>
      <x:c r="AM100" s="2"/>
    </x:row>
  </x:sheetData>
  <x:dataValidations count="3">
    <x:dataValidation type="whole" operator="between" sqref="D4">
      <x:formula1>1</x:formula1>
      <x:formula2>3</x:formula2>
    </x:dataValidation>
    <x:dataValidation type="whole" operator="between" sqref="D18">
      <x:formula1>0</x:formula1>
      <x:formula2>1</x:formula2>
    </x:dataValidation>
    <x:dataValidation type="whole" operator="between" sqref="D60:AM63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8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</x:cols>
  <x:sheetData>
    <x:row r="1" ht="21" customHeight="1">
      <x:c r="A1" s="1"/>
      <x:c r="B1" s="1"/>
      <x:c r="C1" s="1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1" customHeight="1">
      <x:c r="A2" s="1"/>
      <x:c r="B2" s="1"/>
      <x:c r="C2" s="3" t="str">
        <x:v>Monthly operating forecast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1" customHeight="1">
      <x:c r="A3" s="1"/>
      <x:c r="B3" s="1"/>
      <x:c r="C3" s="1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1" customHeight="1">
      <x:c r="A4" s="1"/>
      <x:c r="B4" s="1"/>
      <x:c r="C4" s="1" t="str">
        <x:v>Case selected</x:v>
      </x:c>
      <x:c r="D4" s="14" t="str">
        <x:f>'Assumptions'!E4</x:f>
        <x:v>Base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1" customHeight="1">
      <x:c r="A5" s="1"/>
      <x:c r="B5" s="1"/>
      <x:c r="C5" s="1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</x:row>
    <x:row r="6" ht="21" customHeight="1">
      <x:c r="A6" s="1"/>
      <x:c r="B6" s="1"/>
      <x:c r="C6" s="32"/>
      <x:c r="D6" s="35" t="n">
        <x:v>46296</x:v>
      </x:c>
      <x:c r="E6" s="35" t="n">
        <x:v>46327</x:v>
      </x:c>
      <x:c r="F6" s="35" t="n">
        <x:v>46357</x:v>
      </x:c>
      <x:c r="G6" s="35" t="n">
        <x:v>46388</x:v>
      </x:c>
      <x:c r="H6" s="35" t="n">
        <x:v>46419</x:v>
      </x:c>
      <x:c r="I6" s="35" t="n">
        <x:v>46447</x:v>
      </x:c>
      <x:c r="J6" s="35" t="n">
        <x:v>46478</x:v>
      </x:c>
      <x:c r="K6" s="35" t="n">
        <x:v>46508</x:v>
      </x:c>
      <x:c r="L6" s="35" t="n">
        <x:v>46539</x:v>
      </x:c>
      <x:c r="M6" s="35" t="n">
        <x:v>46569</x:v>
      </x:c>
      <x:c r="N6" s="35" t="n">
        <x:v>46600</x:v>
      </x:c>
      <x:c r="O6" s="35" t="n">
        <x:v>46631</x:v>
      </x:c>
      <x:c r="P6" s="35" t="n">
        <x:v>46661</x:v>
      </x:c>
      <x:c r="Q6" s="35" t="n">
        <x:v>46692</x:v>
      </x:c>
      <x:c r="R6" s="35" t="n">
        <x:v>46722</x:v>
      </x:c>
      <x:c r="S6" s="35" t="n">
        <x:v>46753</x:v>
      </x:c>
      <x:c r="T6" s="35" t="n">
        <x:v>46784</x:v>
      </x:c>
      <x:c r="U6" s="35" t="n">
        <x:v>46813</x:v>
      </x:c>
      <x:c r="V6" s="35" t="n">
        <x:v>46844</x:v>
      </x:c>
      <x:c r="W6" s="35" t="n">
        <x:v>46874</x:v>
      </x:c>
      <x:c r="X6" s="35" t="n">
        <x:v>46905</x:v>
      </x:c>
      <x:c r="Y6" s="35" t="n">
        <x:v>46935</x:v>
      </x:c>
      <x:c r="Z6" s="35" t="n">
        <x:v>46966</x:v>
      </x:c>
      <x:c r="AA6" s="35" t="n">
        <x:v>46997</x:v>
      </x:c>
      <x:c r="AB6" s="35" t="n">
        <x:v>47027</x:v>
      </x:c>
      <x:c r="AC6" s="35" t="n">
        <x:v>47058</x:v>
      </x:c>
      <x:c r="AD6" s="35" t="n">
        <x:v>47088</x:v>
      </x:c>
      <x:c r="AE6" s="35" t="n">
        <x:v>47119</x:v>
      </x:c>
      <x:c r="AF6" s="35" t="n">
        <x:v>47150</x:v>
      </x:c>
      <x:c r="AG6" s="35" t="n">
        <x:v>47178</x:v>
      </x:c>
      <x:c r="AH6" s="35" t="n">
        <x:v>47209</x:v>
      </x:c>
      <x:c r="AI6" s="35" t="n">
        <x:v>47239</x:v>
      </x:c>
      <x:c r="AJ6" s="35" t="n">
        <x:v>47270</x:v>
      </x:c>
      <x:c r="AK6" s="35" t="n">
        <x:v>47300</x:v>
      </x:c>
      <x:c r="AL6" s="35" t="n">
        <x:v>47331</x:v>
      </x:c>
      <x:c r="AM6" s="35" t="n">
        <x:v>47362</x:v>
      </x:c>
    </x:row>
    <x:row r="7" ht="21" customHeight="1">
      <x:c r="A7" s="1"/>
      <x:c r="B7" s="1"/>
      <x:c r="C7" s="1" t="str">
        <x:v>Month number</x:v>
      </x:c>
      <x:c r="D7" s="2" t="n">
        <x:v>1</x:v>
      </x:c>
      <x:c r="E7" s="2" t="n">
        <x:v>2</x:v>
      </x:c>
      <x:c r="F7" s="2" t="n">
        <x:v>3</x:v>
      </x:c>
      <x:c r="G7" s="2" t="n">
        <x:v>4</x:v>
      </x:c>
      <x:c r="H7" s="2" t="n">
        <x:v>5</x:v>
      </x:c>
      <x:c r="I7" s="2" t="n">
        <x:v>6</x:v>
      </x:c>
      <x:c r="J7" s="2" t="n">
        <x:v>7</x:v>
      </x:c>
      <x:c r="K7" s="2" t="n">
        <x:v>8</x:v>
      </x:c>
      <x:c r="L7" s="2" t="n">
        <x:v>9</x:v>
      </x:c>
      <x:c r="M7" s="2" t="n">
        <x:v>10</x:v>
      </x:c>
      <x:c r="N7" s="2" t="n">
        <x:v>11</x:v>
      </x:c>
      <x:c r="O7" s="2" t="n">
        <x:v>12</x:v>
      </x:c>
      <x:c r="P7" s="2" t="n">
        <x:v>13</x:v>
      </x:c>
      <x:c r="Q7" s="2" t="n">
        <x:v>14</x:v>
      </x:c>
      <x:c r="R7" s="2" t="n">
        <x:v>15</x:v>
      </x:c>
      <x:c r="S7" s="2" t="n">
        <x:v>16</x:v>
      </x:c>
      <x:c r="T7" s="2" t="n">
        <x:v>17</x:v>
      </x:c>
      <x:c r="U7" s="2" t="n">
        <x:v>18</x:v>
      </x:c>
      <x:c r="V7" s="2" t="n">
        <x:v>19</x:v>
      </x:c>
      <x:c r="W7" s="2" t="n">
        <x:v>20</x:v>
      </x:c>
      <x:c r="X7" s="2" t="n">
        <x:v>21</x:v>
      </x:c>
      <x:c r="Y7" s="2" t="n">
        <x:v>22</x:v>
      </x:c>
      <x:c r="Z7" s="2" t="n">
        <x:v>23</x:v>
      </x:c>
      <x:c r="AA7" s="2" t="n">
        <x:v>24</x:v>
      </x:c>
      <x:c r="AB7" s="2" t="n">
        <x:v>25</x:v>
      </x:c>
      <x:c r="AC7" s="2" t="n">
        <x:v>26</x:v>
      </x:c>
      <x:c r="AD7" s="2" t="n">
        <x:v>27</x:v>
      </x:c>
      <x:c r="AE7" s="2" t="n">
        <x:v>28</x:v>
      </x:c>
      <x:c r="AF7" s="2" t="n">
        <x:v>29</x:v>
      </x:c>
      <x:c r="AG7" s="2" t="n">
        <x:v>30</x:v>
      </x:c>
      <x:c r="AH7" s="2" t="n">
        <x:v>31</x:v>
      </x:c>
      <x:c r="AI7" s="2" t="n">
        <x:v>32</x:v>
      </x:c>
      <x:c r="AJ7" s="2" t="n">
        <x:v>33</x:v>
      </x:c>
      <x:c r="AK7" s="2" t="n">
        <x:v>34</x:v>
      </x:c>
      <x:c r="AL7" s="2" t="n">
        <x:v>35</x:v>
      </x:c>
      <x:c r="AM7" s="2" t="n">
        <x:v>36</x:v>
      </x:c>
    </x:row>
    <x:row r="8" ht="21" customHeight="1">
      <x:c r="A8" s="1"/>
      <x:c r="B8" s="1"/>
      <x:c r="C8" s="1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</x:row>
    <x:row r="9" ht="21" customHeight="1">
      <x:c r="A9" s="1"/>
      <x:c r="B9" s="1"/>
      <x:c r="C9" s="15" t="str">
        <x:v>Revenue and cash receipts</x:v>
      </x:c>
      <x:c r="D9" s="16"/>
      <x:c r="E9" s="16"/>
      <x:c r="F9" s="16"/>
      <x:c r="G9" s="16"/>
      <x:c r="H9" s="16"/>
      <x:c r="I9" s="16"/>
      <x:c r="J9" s="16"/>
      <x:c r="K9" s="16"/>
      <x:c r="L9" s="16"/>
      <x:c r="M9" s="16"/>
      <x:c r="N9" s="16"/>
      <x:c r="O9" s="16"/>
      <x:c r="P9" s="16"/>
      <x:c r="Q9" s="16"/>
      <x:c r="R9" s="16"/>
      <x:c r="S9" s="16"/>
      <x:c r="T9" s="16"/>
      <x:c r="U9" s="16"/>
      <x:c r="V9" s="16"/>
      <x:c r="W9" s="16"/>
      <x:c r="X9" s="16"/>
      <x:c r="Y9" s="16"/>
      <x:c r="Z9" s="16"/>
      <x:c r="AA9" s="16"/>
      <x:c r="AB9" s="16"/>
      <x:c r="AC9" s="16"/>
      <x:c r="AD9" s="16"/>
      <x:c r="AE9" s="16"/>
      <x:c r="AF9" s="16"/>
      <x:c r="AG9" s="16"/>
      <x:c r="AH9" s="16"/>
      <x:c r="AI9" s="16"/>
      <x:c r="AJ9" s="16"/>
      <x:c r="AK9" s="16"/>
      <x:c r="AL9" s="16"/>
      <x:c r="AM9" s="16"/>
    </x:row>
    <x:row r="10" ht="21" customHeight="1">
      <x:c r="A10" s="1"/>
      <x:c r="B10" s="1"/>
      <x:c r="C10" s="1" t="str">
        <x:v>Opening MRR</x:v>
      </x:c>
      <x:c r="D10" s="14" t="n">
        <x:f>'Assumptions'!$D$9</x:f>
        <x:v>50000</x:v>
      </x:c>
      <x:c r="E10" s="2" t="n">
        <x:f>D14</x:f>
        <x:v>50000</x:v>
      </x:c>
      <x:c r="F10" s="2" t="n">
        <x:f>E14</x:f>
        <x:v>50000</x:v>
      </x:c>
      <x:c r="G10" s="2" t="n">
        <x:f>F14</x:f>
        <x:v>50000</x:v>
      </x:c>
      <x:c r="H10" s="2" t="n">
        <x:f>G14</x:f>
        <x:v>75000</x:v>
      </x:c>
      <x:c r="I10" s="2" t="n">
        <x:f>H14</x:f>
        <x:v>75000</x:v>
      </x:c>
      <x:c r="J10" s="2" t="n">
        <x:f>I14</x:f>
        <x:v>75000</x:v>
      </x:c>
      <x:c r="K10" s="2" t="n">
        <x:f>J14</x:f>
        <x:v>100000</x:v>
      </x:c>
      <x:c r="L10" s="2" t="n">
        <x:f>K14</x:f>
        <x:v>100000</x:v>
      </x:c>
      <x:c r="M10" s="2" t="n">
        <x:f>L14</x:f>
        <x:v>100000</x:v>
      </x:c>
      <x:c r="N10" s="2" t="n">
        <x:f>M14</x:f>
        <x:v>100000</x:v>
      </x:c>
      <x:c r="O10" s="2" t="n">
        <x:f>N14</x:f>
        <x:v>100000</x:v>
      </x:c>
      <x:c r="P10" s="2" t="n">
        <x:f>O14</x:f>
        <x:v>100000</x:v>
      </x:c>
      <x:c r="Q10" s="2" t="n">
        <x:f>P14</x:f>
        <x:v>100000</x:v>
      </x:c>
      <x:c r="R10" s="2" t="n">
        <x:f>Q14</x:f>
        <x:v>100000</x:v>
      </x:c>
      <x:c r="S10" s="2" t="n">
        <x:f>R14</x:f>
        <x:v>100000</x:v>
      </x:c>
      <x:c r="T10" s="2" t="n">
        <x:f>S14</x:f>
        <x:v>100000</x:v>
      </x:c>
      <x:c r="U10" s="2" t="n">
        <x:f>T14</x:f>
        <x:v>100000</x:v>
      </x:c>
      <x:c r="V10" s="2" t="n">
        <x:f>U14</x:f>
        <x:v>100000</x:v>
      </x:c>
      <x:c r="W10" s="2" t="n">
        <x:f>V14</x:f>
        <x:v>100000</x:v>
      </x:c>
      <x:c r="X10" s="2" t="n">
        <x:f>W14</x:f>
        <x:v>100000</x:v>
      </x:c>
      <x:c r="Y10" s="2" t="n">
        <x:f>X14</x:f>
        <x:v>100000</x:v>
      </x:c>
      <x:c r="Z10" s="2" t="n">
        <x:f>Y14</x:f>
        <x:v>100000</x:v>
      </x:c>
      <x:c r="AA10" s="2" t="n">
        <x:f>Z14</x:f>
        <x:v>100000</x:v>
      </x:c>
      <x:c r="AB10" s="2" t="n">
        <x:f>AA14</x:f>
        <x:v>100000</x:v>
      </x:c>
      <x:c r="AC10" s="2" t="n">
        <x:f>AB14</x:f>
        <x:v>100000</x:v>
      </x:c>
      <x:c r="AD10" s="2" t="n">
        <x:f>AC14</x:f>
        <x:v>100000</x:v>
      </x:c>
      <x:c r="AE10" s="2" t="n">
        <x:f>AD14</x:f>
        <x:v>100000</x:v>
      </x:c>
      <x:c r="AF10" s="2" t="n">
        <x:f>AE14</x:f>
        <x:v>100000</x:v>
      </x:c>
      <x:c r="AG10" s="2" t="n">
        <x:f>AF14</x:f>
        <x:v>100000</x:v>
      </x:c>
      <x:c r="AH10" s="2" t="n">
        <x:f>AG14</x:f>
        <x:v>100000</x:v>
      </x:c>
      <x:c r="AI10" s="2" t="n">
        <x:f>AH14</x:f>
        <x:v>100000</x:v>
      </x:c>
      <x:c r="AJ10" s="2" t="n">
        <x:f>AI14</x:f>
        <x:v>100000</x:v>
      </x:c>
      <x:c r="AK10" s="2" t="n">
        <x:f>AJ14</x:f>
        <x:v>100000</x:v>
      </x:c>
      <x:c r="AL10" s="2" t="n">
        <x:f>AK14</x:f>
        <x:v>100000</x:v>
      </x:c>
      <x:c r="AM10" s="2" t="n">
        <x:f>AL14</x:f>
        <x:v>100000</x:v>
      </x:c>
    </x:row>
    <x:row r="11" ht="21" customHeight="1">
      <x:c r="A11" s="1"/>
      <x:c r="B11" s="1"/>
      <x:c r="C11" s="18" t="str">
        <x:v>Churn rate</x:v>
      </x:c>
      <x:c r="D11" s="19" t="n">
        <x:f>'Assumptions'!D32</x:f>
        <x:v>0.02</x:v>
      </x:c>
      <x:c r="E11" s="19" t="n">
        <x:f>'Assumptions'!E32</x:f>
        <x:v>0.02</x:v>
      </x:c>
      <x:c r="F11" s="19" t="n">
        <x:f>'Assumptions'!F32</x:f>
        <x:v>0.02</x:v>
      </x:c>
      <x:c r="G11" s="19" t="n">
        <x:f>'Assumptions'!G32</x:f>
        <x:v>0.02</x:v>
      </x:c>
      <x:c r="H11" s="19" t="n">
        <x:f>'Assumptions'!H32</x:f>
        <x:v>0.02</x:v>
      </x:c>
      <x:c r="I11" s="19" t="n">
        <x:f>'Assumptions'!I32</x:f>
        <x:v>0.02</x:v>
      </x:c>
      <x:c r="J11" s="19" t="n">
        <x:f>'Assumptions'!J32</x:f>
        <x:v>0.02</x:v>
      </x:c>
      <x:c r="K11" s="19" t="n">
        <x:f>'Assumptions'!K32</x:f>
        <x:v>0.02</x:v>
      </x:c>
      <x:c r="L11" s="19" t="n">
        <x:f>'Assumptions'!L32</x:f>
        <x:v>0.02</x:v>
      </x:c>
      <x:c r="M11" s="19" t="n">
        <x:f>'Assumptions'!M32</x:f>
        <x:v>0.02</x:v>
      </x:c>
      <x:c r="N11" s="19" t="n">
        <x:f>'Assumptions'!N32</x:f>
        <x:v>0.02</x:v>
      </x:c>
      <x:c r="O11" s="19" t="n">
        <x:f>'Assumptions'!O32</x:f>
        <x:v>0.02</x:v>
      </x:c>
      <x:c r="P11" s="19" t="n">
        <x:f>'Assumptions'!P32</x:f>
        <x:v>0.02</x:v>
      </x:c>
      <x:c r="Q11" s="19" t="n">
        <x:f>'Assumptions'!Q32</x:f>
        <x:v>0.02</x:v>
      </x:c>
      <x:c r="R11" s="19" t="n">
        <x:f>'Assumptions'!R32</x:f>
        <x:v>0.02</x:v>
      </x:c>
      <x:c r="S11" s="19" t="n">
        <x:f>'Assumptions'!S32</x:f>
        <x:v>0.02</x:v>
      </x:c>
      <x:c r="T11" s="19" t="n">
        <x:f>'Assumptions'!T32</x:f>
        <x:v>0.02</x:v>
      </x:c>
      <x:c r="U11" s="19" t="n">
        <x:f>'Assumptions'!U32</x:f>
        <x:v>0.02</x:v>
      </x:c>
      <x:c r="V11" s="19" t="n">
        <x:f>'Assumptions'!V32</x:f>
        <x:v>0.02</x:v>
      </x:c>
      <x:c r="W11" s="19" t="n">
        <x:f>'Assumptions'!W32</x:f>
        <x:v>0.02</x:v>
      </x:c>
      <x:c r="X11" s="19" t="n">
        <x:f>'Assumptions'!X32</x:f>
        <x:v>0.02</x:v>
      </x:c>
      <x:c r="Y11" s="19" t="n">
        <x:f>'Assumptions'!Y32</x:f>
        <x:v>0.02</x:v>
      </x:c>
      <x:c r="Z11" s="19" t="n">
        <x:f>'Assumptions'!Z32</x:f>
        <x:v>0.02</x:v>
      </x:c>
      <x:c r="AA11" s="19" t="n">
        <x:f>'Assumptions'!AA32</x:f>
        <x:v>0.02</x:v>
      </x:c>
      <x:c r="AB11" s="19" t="n">
        <x:f>'Assumptions'!AB32</x:f>
        <x:v>0.02</x:v>
      </x:c>
      <x:c r="AC11" s="19" t="n">
        <x:f>'Assumptions'!AC32</x:f>
        <x:v>0.02</x:v>
      </x:c>
      <x:c r="AD11" s="19" t="n">
        <x:f>'Assumptions'!AD32</x:f>
        <x:v>0.02</x:v>
      </x:c>
      <x:c r="AE11" s="19" t="n">
        <x:f>'Assumptions'!AE32</x:f>
        <x:v>0.02</x:v>
      </x:c>
      <x:c r="AF11" s="19" t="n">
        <x:f>'Assumptions'!AF32</x:f>
        <x:v>0.02</x:v>
      </x:c>
      <x:c r="AG11" s="19" t="n">
        <x:f>'Assumptions'!AG32</x:f>
        <x:v>0.02</x:v>
      </x:c>
      <x:c r="AH11" s="19" t="n">
        <x:f>'Assumptions'!AH32</x:f>
        <x:v>0.02</x:v>
      </x:c>
      <x:c r="AI11" s="19" t="n">
        <x:f>'Assumptions'!AI32</x:f>
        <x:v>0.02</x:v>
      </x:c>
      <x:c r="AJ11" s="19" t="n">
        <x:f>'Assumptions'!AJ32</x:f>
        <x:v>0.02</x:v>
      </x:c>
      <x:c r="AK11" s="19" t="n">
        <x:f>'Assumptions'!AK32</x:f>
        <x:v>0.02</x:v>
      </x:c>
      <x:c r="AL11" s="19" t="n">
        <x:f>'Assumptions'!AL32</x:f>
        <x:v>0.02</x:v>
      </x:c>
      <x:c r="AM11" s="19" t="n">
        <x:f>'Assumptions'!AM32</x:f>
        <x:v>0.02</x:v>
      </x:c>
    </x:row>
    <x:row r="12" ht="21" customHeight="1">
      <x:c r="A12" s="1"/>
      <x:c r="B12" s="1"/>
      <x:c r="C12" s="1" t="str">
        <x:v>Churned MRR</x:v>
      </x:c>
      <x:c r="D12" s="2" t="n">
        <x:f>D10*D11</x:f>
        <x:v>1000</x:v>
      </x:c>
      <x:c r="E12" s="2" t="n">
        <x:f>E10*E11</x:f>
        <x:v>1000</x:v>
      </x:c>
      <x:c r="F12" s="2" t="n">
        <x:f>F10*F11</x:f>
        <x:v>1000</x:v>
      </x:c>
      <x:c r="G12" s="2" t="n">
        <x:f>G10*G11</x:f>
        <x:v>1000</x:v>
      </x:c>
      <x:c r="H12" s="2" t="n">
        <x:f>H10*H11</x:f>
        <x:v>1500</x:v>
      </x:c>
      <x:c r="I12" s="2" t="n">
        <x:f>I10*I11</x:f>
        <x:v>1500</x:v>
      </x:c>
      <x:c r="J12" s="2" t="n">
        <x:f>J10*J11</x:f>
        <x:v>1500</x:v>
      </x:c>
      <x:c r="K12" s="2" t="n">
        <x:f>K10*K11</x:f>
        <x:v>2000</x:v>
      </x:c>
      <x:c r="L12" s="2" t="n">
        <x:f>L10*L11</x:f>
        <x:v>2000</x:v>
      </x:c>
      <x:c r="M12" s="2" t="n">
        <x:f>M10*M11</x:f>
        <x:v>2000</x:v>
      </x:c>
      <x:c r="N12" s="2" t="n">
        <x:f>N10*N11</x:f>
        <x:v>2000</x:v>
      </x:c>
      <x:c r="O12" s="2" t="n">
        <x:f>O10*O11</x:f>
        <x:v>2000</x:v>
      </x:c>
      <x:c r="P12" s="2" t="n">
        <x:f>P10*P11</x:f>
        <x:v>2000</x:v>
      </x:c>
      <x:c r="Q12" s="2" t="n">
        <x:f>Q10*Q11</x:f>
        <x:v>2000</x:v>
      </x:c>
      <x:c r="R12" s="2" t="n">
        <x:f>R10*R11</x:f>
        <x:v>2000</x:v>
      </x:c>
      <x:c r="S12" s="2" t="n">
        <x:f>S10*S11</x:f>
        <x:v>2000</x:v>
      </x:c>
      <x:c r="T12" s="2" t="n">
        <x:f>T10*T11</x:f>
        <x:v>2000</x:v>
      </x:c>
      <x:c r="U12" s="2" t="n">
        <x:f>U10*U11</x:f>
        <x:v>2000</x:v>
      </x:c>
      <x:c r="V12" s="2" t="n">
        <x:f>V10*V11</x:f>
        <x:v>2000</x:v>
      </x:c>
      <x:c r="W12" s="2" t="n">
        <x:f>W10*W11</x:f>
        <x:v>2000</x:v>
      </x:c>
      <x:c r="X12" s="2" t="n">
        <x:f>X10*X11</x:f>
        <x:v>2000</x:v>
      </x:c>
      <x:c r="Y12" s="2" t="n">
        <x:f>Y10*Y11</x:f>
        <x:v>2000</x:v>
      </x:c>
      <x:c r="Z12" s="2" t="n">
        <x:f>Z10*Z11</x:f>
        <x:v>2000</x:v>
      </x:c>
      <x:c r="AA12" s="2" t="n">
        <x:f>AA10*AA11</x:f>
        <x:v>2000</x:v>
      </x:c>
      <x:c r="AB12" s="2" t="n">
        <x:f>AB10*AB11</x:f>
        <x:v>2000</x:v>
      </x:c>
      <x:c r="AC12" s="2" t="n">
        <x:f>AC10*AC11</x:f>
        <x:v>2000</x:v>
      </x:c>
      <x:c r="AD12" s="2" t="n">
        <x:f>AD10*AD11</x:f>
        <x:v>2000</x:v>
      </x:c>
      <x:c r="AE12" s="2" t="n">
        <x:f>AE10*AE11</x:f>
        <x:v>2000</x:v>
      </x:c>
      <x:c r="AF12" s="2" t="n">
        <x:f>AF10*AF11</x:f>
        <x:v>2000</x:v>
      </x:c>
      <x:c r="AG12" s="2" t="n">
        <x:f>AG10*AG11</x:f>
        <x:v>2000</x:v>
      </x:c>
      <x:c r="AH12" s="2" t="n">
        <x:f>AH10*AH11</x:f>
        <x:v>2000</x:v>
      </x:c>
      <x:c r="AI12" s="2" t="n">
        <x:f>AI10*AI11</x:f>
        <x:v>2000</x:v>
      </x:c>
      <x:c r="AJ12" s="2" t="n">
        <x:f>AJ10*AJ11</x:f>
        <x:v>2000</x:v>
      </x:c>
      <x:c r="AK12" s="2" t="n">
        <x:f>AK10*AK11</x:f>
        <x:v>2000</x:v>
      </x:c>
      <x:c r="AL12" s="2" t="n">
        <x:f>AL10*AL11</x:f>
        <x:v>2000</x:v>
      </x:c>
      <x:c r="AM12" s="2" t="n">
        <x:f>AM10*AM11</x:f>
        <x:v>2000</x:v>
      </x:c>
    </x:row>
    <x:row r="13" ht="21" customHeight="1">
      <x:c r="A13" s="1"/>
      <x:c r="B13" s="1"/>
      <x:c r="C13" s="1" t="str">
        <x:v>New MRR</x:v>
      </x:c>
      <x:c r="D13" s="14" t="n">
        <x:f>'Assumptions'!D28</x:f>
        <x:v>1000</x:v>
      </x:c>
      <x:c r="E13" s="14" t="n">
        <x:f>'Assumptions'!E28</x:f>
        <x:v>1000</x:v>
      </x:c>
      <x:c r="F13" s="14" t="n">
        <x:f>'Assumptions'!F28</x:f>
        <x:v>1000</x:v>
      </x:c>
      <x:c r="G13" s="14" t="n">
        <x:f>'Assumptions'!G28</x:f>
        <x:v>26000</x:v>
      </x:c>
      <x:c r="H13" s="14" t="n">
        <x:f>'Assumptions'!H28</x:f>
        <x:v>1500</x:v>
      </x:c>
      <x:c r="I13" s="14" t="n">
        <x:f>'Assumptions'!I28</x:f>
        <x:v>1500</x:v>
      </x:c>
      <x:c r="J13" s="14" t="n">
        <x:f>'Assumptions'!J28</x:f>
        <x:v>26500</x:v>
      </x:c>
      <x:c r="K13" s="14" t="n">
        <x:f>'Assumptions'!K28</x:f>
        <x:v>2000</x:v>
      </x:c>
      <x:c r="L13" s="14" t="n">
        <x:f>'Assumptions'!L28</x:f>
        <x:v>2000</x:v>
      </x:c>
      <x:c r="M13" s="14" t="n">
        <x:f>'Assumptions'!M28</x:f>
        <x:v>2000</x:v>
      </x:c>
      <x:c r="N13" s="14" t="n">
        <x:f>'Assumptions'!N28</x:f>
        <x:v>2000</x:v>
      </x:c>
      <x:c r="O13" s="14" t="n">
        <x:f>'Assumptions'!O28</x:f>
        <x:v>2000</x:v>
      </x:c>
      <x:c r="P13" s="14" t="n">
        <x:f>'Assumptions'!P28</x:f>
        <x:v>2000</x:v>
      </x:c>
      <x:c r="Q13" s="14" t="n">
        <x:f>'Assumptions'!Q28</x:f>
        <x:v>2000</x:v>
      </x:c>
      <x:c r="R13" s="14" t="n">
        <x:f>'Assumptions'!R28</x:f>
        <x:v>2000</x:v>
      </x:c>
      <x:c r="S13" s="14" t="n">
        <x:f>'Assumptions'!S28</x:f>
        <x:v>2000</x:v>
      </x:c>
      <x:c r="T13" s="14" t="n">
        <x:f>'Assumptions'!T28</x:f>
        <x:v>2000</x:v>
      </x:c>
      <x:c r="U13" s="14" t="n">
        <x:f>'Assumptions'!U28</x:f>
        <x:v>2000</x:v>
      </x:c>
      <x:c r="V13" s="14" t="n">
        <x:f>'Assumptions'!V28</x:f>
        <x:v>2000</x:v>
      </x:c>
      <x:c r="W13" s="14" t="n">
        <x:f>'Assumptions'!W28</x:f>
        <x:v>2000</x:v>
      </x:c>
      <x:c r="X13" s="14" t="n">
        <x:f>'Assumptions'!X28</x:f>
        <x:v>2000</x:v>
      </x:c>
      <x:c r="Y13" s="14" t="n">
        <x:f>'Assumptions'!Y28</x:f>
        <x:v>2000</x:v>
      </x:c>
      <x:c r="Z13" s="14" t="n">
        <x:f>'Assumptions'!Z28</x:f>
        <x:v>2000</x:v>
      </x:c>
      <x:c r="AA13" s="14" t="n">
        <x:f>'Assumptions'!AA28</x:f>
        <x:v>2000</x:v>
      </x:c>
      <x:c r="AB13" s="14" t="n">
        <x:f>'Assumptions'!AB28</x:f>
        <x:v>2000</x:v>
      </x:c>
      <x:c r="AC13" s="14" t="n">
        <x:f>'Assumptions'!AC28</x:f>
        <x:v>2000</x:v>
      </x:c>
      <x:c r="AD13" s="14" t="n">
        <x:f>'Assumptions'!AD28</x:f>
        <x:v>2000</x:v>
      </x:c>
      <x:c r="AE13" s="14" t="n">
        <x:f>'Assumptions'!AE28</x:f>
        <x:v>2000</x:v>
      </x:c>
      <x:c r="AF13" s="14" t="n">
        <x:f>'Assumptions'!AF28</x:f>
        <x:v>2000</x:v>
      </x:c>
      <x:c r="AG13" s="14" t="n">
        <x:f>'Assumptions'!AG28</x:f>
        <x:v>2000</x:v>
      </x:c>
      <x:c r="AH13" s="14" t="n">
        <x:f>'Assumptions'!AH28</x:f>
        <x:v>2000</x:v>
      </x:c>
      <x:c r="AI13" s="14" t="n">
        <x:f>'Assumptions'!AI28</x:f>
        <x:v>2000</x:v>
      </x:c>
      <x:c r="AJ13" s="14" t="n">
        <x:f>'Assumptions'!AJ28</x:f>
        <x:v>2000</x:v>
      </x:c>
      <x:c r="AK13" s="14" t="n">
        <x:f>'Assumptions'!AK28</x:f>
        <x:v>2000</x:v>
      </x:c>
      <x:c r="AL13" s="14" t="n">
        <x:f>'Assumptions'!AL28</x:f>
        <x:v>2000</x:v>
      </x:c>
      <x:c r="AM13" s="14" t="n">
        <x:f>'Assumptions'!AM28</x:f>
        <x:v>2000</x:v>
      </x:c>
    </x:row>
    <x:row r="14" ht="21" customHeight="1">
      <x:c r="A14" s="1"/>
      <x:c r="B14" s="1"/>
      <x:c r="C14" s="21" t="str">
        <x:v>Closing MRR / monthly revenue</x:v>
      </x:c>
      <x:c r="D14" s="22" t="n">
        <x:f>D10-D12+D13</x:f>
        <x:v>50000</x:v>
      </x:c>
      <x:c r="E14" s="22" t="n">
        <x:f>E10-E12+E13</x:f>
        <x:v>50000</x:v>
      </x:c>
      <x:c r="F14" s="22" t="n">
        <x:f>F10-F12+F13</x:f>
        <x:v>50000</x:v>
      </x:c>
      <x:c r="G14" s="22" t="n">
        <x:f>G10-G12+G13</x:f>
        <x:v>75000</x:v>
      </x:c>
      <x:c r="H14" s="22" t="n">
        <x:f>H10-H12+H13</x:f>
        <x:v>75000</x:v>
      </x:c>
      <x:c r="I14" s="22" t="n">
        <x:f>I10-I12+I13</x:f>
        <x:v>75000</x:v>
      </x:c>
      <x:c r="J14" s="22" t="n">
        <x:f>J10-J12+J13</x:f>
        <x:v>100000</x:v>
      </x:c>
      <x:c r="K14" s="22" t="n">
        <x:f>K10-K12+K13</x:f>
        <x:v>100000</x:v>
      </x:c>
      <x:c r="L14" s="22" t="n">
        <x:f>L10-L12+L13</x:f>
        <x:v>100000</x:v>
      </x:c>
      <x:c r="M14" s="22" t="n">
        <x:f>M10-M12+M13</x:f>
        <x:v>100000</x:v>
      </x:c>
      <x:c r="N14" s="22" t="n">
        <x:f>N10-N12+N13</x:f>
        <x:v>100000</x:v>
      </x:c>
      <x:c r="O14" s="22" t="n">
        <x:f>O10-O12+O13</x:f>
        <x:v>100000</x:v>
      </x:c>
      <x:c r="P14" s="22" t="n">
        <x:f>P10-P12+P13</x:f>
        <x:v>100000</x:v>
      </x:c>
      <x:c r="Q14" s="22" t="n">
        <x:f>Q10-Q12+Q13</x:f>
        <x:v>100000</x:v>
      </x:c>
      <x:c r="R14" s="22" t="n">
        <x:f>R10-R12+R13</x:f>
        <x:v>100000</x:v>
      </x:c>
      <x:c r="S14" s="22" t="n">
        <x:f>S10-S12+S13</x:f>
        <x:v>100000</x:v>
      </x:c>
      <x:c r="T14" s="22" t="n">
        <x:f>T10-T12+T13</x:f>
        <x:v>100000</x:v>
      </x:c>
      <x:c r="U14" s="22" t="n">
        <x:f>U10-U12+U13</x:f>
        <x:v>100000</x:v>
      </x:c>
      <x:c r="V14" s="22" t="n">
        <x:f>V10-V12+V13</x:f>
        <x:v>100000</x:v>
      </x:c>
      <x:c r="W14" s="22" t="n">
        <x:f>W10-W12+W13</x:f>
        <x:v>100000</x:v>
      </x:c>
      <x:c r="X14" s="22" t="n">
        <x:f>X10-X12+X13</x:f>
        <x:v>100000</x:v>
      </x:c>
      <x:c r="Y14" s="22" t="n">
        <x:f>Y10-Y12+Y13</x:f>
        <x:v>100000</x:v>
      </x:c>
      <x:c r="Z14" s="22" t="n">
        <x:f>Z10-Z12+Z13</x:f>
        <x:v>100000</x:v>
      </x:c>
      <x:c r="AA14" s="22" t="n">
        <x:f>AA10-AA12+AA13</x:f>
        <x:v>100000</x:v>
      </x:c>
      <x:c r="AB14" s="22" t="n">
        <x:f>AB10-AB12+AB13</x:f>
        <x:v>100000</x:v>
      </x:c>
      <x:c r="AC14" s="22" t="n">
        <x:f>AC10-AC12+AC13</x:f>
        <x:v>100000</x:v>
      </x:c>
      <x:c r="AD14" s="22" t="n">
        <x:f>AD10-AD12+AD13</x:f>
        <x:v>100000</x:v>
      </x:c>
      <x:c r="AE14" s="22" t="n">
        <x:f>AE10-AE12+AE13</x:f>
        <x:v>100000</x:v>
      </x:c>
      <x:c r="AF14" s="22" t="n">
        <x:f>AF10-AF12+AF13</x:f>
        <x:v>100000</x:v>
      </x:c>
      <x:c r="AG14" s="22" t="n">
        <x:f>AG10-AG12+AG13</x:f>
        <x:v>100000</x:v>
      </x:c>
      <x:c r="AH14" s="22" t="n">
        <x:f>AH10-AH12+AH13</x:f>
        <x:v>100000</x:v>
      </x:c>
      <x:c r="AI14" s="22" t="n">
        <x:f>AI10-AI12+AI13</x:f>
        <x:v>100000</x:v>
      </x:c>
      <x:c r="AJ14" s="22" t="n">
        <x:f>AJ10-AJ12+AJ13</x:f>
        <x:v>100000</x:v>
      </x:c>
      <x:c r="AK14" s="22" t="n">
        <x:f>AK10-AK12+AK13</x:f>
        <x:v>100000</x:v>
      </x:c>
      <x:c r="AL14" s="22" t="n">
        <x:f>AL10-AL12+AL13</x:f>
        <x:v>100000</x:v>
      </x:c>
      <x:c r="AM14" s="22" t="n">
        <x:f>AM10-AM12+AM13</x:f>
        <x:v>100000</x:v>
      </x:c>
    </x:row>
    <x:row r="15" ht="21" customHeight="1">
      <x:c r="A15" s="1"/>
      <x:c r="B15" s="1"/>
      <x:c r="C15" s="21" t="str">
        <x:v>Annual recurring revenue</x:v>
      </x:c>
      <x:c r="D15" s="22" t="n">
        <x:f>D14*12</x:f>
        <x:v>600000</x:v>
      </x:c>
      <x:c r="E15" s="22" t="n">
        <x:f>E14*12</x:f>
        <x:v>600000</x:v>
      </x:c>
      <x:c r="F15" s="22" t="n">
        <x:f>F14*12</x:f>
        <x:v>600000</x:v>
      </x:c>
      <x:c r="G15" s="22" t="n">
        <x:f>G14*12</x:f>
        <x:v>900000</x:v>
      </x:c>
      <x:c r="H15" s="22" t="n">
        <x:f>H14*12</x:f>
        <x:v>900000</x:v>
      </x:c>
      <x:c r="I15" s="22" t="n">
        <x:f>I14*12</x:f>
        <x:v>900000</x:v>
      </x:c>
      <x:c r="J15" s="22" t="n">
        <x:f>J14*12</x:f>
        <x:v>1200000</x:v>
      </x:c>
      <x:c r="K15" s="22" t="n">
        <x:f>K14*12</x:f>
        <x:v>1200000</x:v>
      </x:c>
      <x:c r="L15" s="22" t="n">
        <x:f>L14*12</x:f>
        <x:v>1200000</x:v>
      </x:c>
      <x:c r="M15" s="22" t="n">
        <x:f>M14*12</x:f>
        <x:v>1200000</x:v>
      </x:c>
      <x:c r="N15" s="22" t="n">
        <x:f>N14*12</x:f>
        <x:v>1200000</x:v>
      </x:c>
      <x:c r="O15" s="22" t="n">
        <x:f>O14*12</x:f>
        <x:v>1200000</x:v>
      </x:c>
      <x:c r="P15" s="22" t="n">
        <x:f>P14*12</x:f>
        <x:v>1200000</x:v>
      </x:c>
      <x:c r="Q15" s="22" t="n">
        <x:f>Q14*12</x:f>
        <x:v>1200000</x:v>
      </x:c>
      <x:c r="R15" s="22" t="n">
        <x:f>R14*12</x:f>
        <x:v>1200000</x:v>
      </x:c>
      <x:c r="S15" s="22" t="n">
        <x:f>S14*12</x:f>
        <x:v>1200000</x:v>
      </x:c>
      <x:c r="T15" s="22" t="n">
        <x:f>T14*12</x:f>
        <x:v>1200000</x:v>
      </x:c>
      <x:c r="U15" s="22" t="n">
        <x:f>U14*12</x:f>
        <x:v>1200000</x:v>
      </x:c>
      <x:c r="V15" s="22" t="n">
        <x:f>V14*12</x:f>
        <x:v>1200000</x:v>
      </x:c>
      <x:c r="W15" s="22" t="n">
        <x:f>W14*12</x:f>
        <x:v>1200000</x:v>
      </x:c>
      <x:c r="X15" s="22" t="n">
        <x:f>X14*12</x:f>
        <x:v>1200000</x:v>
      </x:c>
      <x:c r="Y15" s="22" t="n">
        <x:f>Y14*12</x:f>
        <x:v>1200000</x:v>
      </x:c>
      <x:c r="Z15" s="22" t="n">
        <x:f>Z14*12</x:f>
        <x:v>1200000</x:v>
      </x:c>
      <x:c r="AA15" s="22" t="n">
        <x:f>AA14*12</x:f>
        <x:v>1200000</x:v>
      </x:c>
      <x:c r="AB15" s="22" t="n">
        <x:f>AB14*12</x:f>
        <x:v>1200000</x:v>
      </x:c>
      <x:c r="AC15" s="22" t="n">
        <x:f>AC14*12</x:f>
        <x:v>1200000</x:v>
      </x:c>
      <x:c r="AD15" s="22" t="n">
        <x:f>AD14*12</x:f>
        <x:v>1200000</x:v>
      </x:c>
      <x:c r="AE15" s="22" t="n">
        <x:f>AE14*12</x:f>
        <x:v>1200000</x:v>
      </x:c>
      <x:c r="AF15" s="22" t="n">
        <x:f>AF14*12</x:f>
        <x:v>1200000</x:v>
      </x:c>
      <x:c r="AG15" s="22" t="n">
        <x:f>AG14*12</x:f>
        <x:v>1200000</x:v>
      </x:c>
      <x:c r="AH15" s="22" t="n">
        <x:f>AH14*12</x:f>
        <x:v>1200000</x:v>
      </x:c>
      <x:c r="AI15" s="22" t="n">
        <x:f>AI14*12</x:f>
        <x:v>1200000</x:v>
      </x:c>
      <x:c r="AJ15" s="22" t="n">
        <x:f>AJ14*12</x:f>
        <x:v>1200000</x:v>
      </x:c>
      <x:c r="AK15" s="22" t="n">
        <x:f>AK14*12</x:f>
        <x:v>1200000</x:v>
      </x:c>
      <x:c r="AL15" s="22" t="n">
        <x:f>AL14*12</x:f>
        <x:v>1200000</x:v>
      </x:c>
      <x:c r="AM15" s="22" t="n">
        <x:f>AM14*12</x:f>
        <x:v>1200000</x:v>
      </x:c>
    </x:row>
    <x:row r="16" ht="21" customHeight="1">
      <x:c r="A16" s="1"/>
      <x:c r="B16" s="1"/>
      <x:c r="C16" s="1" t="str">
        <x:v>Opening accounts receivable</x:v>
      </x:c>
      <x:c r="D16" s="14" t="n">
        <x:f>'Assumptions'!$D$13</x:f>
        <x:v>0</x:v>
      </x:c>
      <x:c r="E16" s="2" t="n">
        <x:f>D18</x:f>
        <x:v>0</x:v>
      </x:c>
      <x:c r="F16" s="2" t="n">
        <x:f>E18</x:f>
        <x:v>0</x:v>
      </x:c>
      <x:c r="G16" s="2" t="n">
        <x:f>F18</x:f>
        <x:v>0</x:v>
      </x:c>
      <x:c r="H16" s="2" t="n">
        <x:f>G18</x:f>
        <x:v>0</x:v>
      </x:c>
      <x:c r="I16" s="2" t="n">
        <x:f>H18</x:f>
        <x:v>0</x:v>
      </x:c>
      <x:c r="J16" s="2" t="n">
        <x:f>I18</x:f>
        <x:v>0</x:v>
      </x:c>
      <x:c r="K16" s="2" t="n">
        <x:f>J18</x:f>
        <x:v>0</x:v>
      </x:c>
      <x:c r="L16" s="2" t="n">
        <x:f>K18</x:f>
        <x:v>0</x:v>
      </x:c>
      <x:c r="M16" s="2" t="n">
        <x:f>L18</x:f>
        <x:v>0</x:v>
      </x:c>
      <x:c r="N16" s="2" t="n">
        <x:f>M18</x:f>
        <x:v>0</x:v>
      </x:c>
      <x:c r="O16" s="2" t="n">
        <x:f>N18</x:f>
        <x:v>0</x:v>
      </x:c>
      <x:c r="P16" s="2" t="n">
        <x:f>O18</x:f>
        <x:v>0</x:v>
      </x:c>
      <x:c r="Q16" s="2" t="n">
        <x:f>P18</x:f>
        <x:v>0</x:v>
      </x:c>
      <x:c r="R16" s="2" t="n">
        <x:f>Q18</x:f>
        <x:v>0</x:v>
      </x:c>
      <x:c r="S16" s="2" t="n">
        <x:f>R18</x:f>
        <x:v>0</x:v>
      </x:c>
      <x:c r="T16" s="2" t="n">
        <x:f>S18</x:f>
        <x:v>0</x:v>
      </x:c>
      <x:c r="U16" s="2" t="n">
        <x:f>T18</x:f>
        <x:v>0</x:v>
      </x:c>
      <x:c r="V16" s="2" t="n">
        <x:f>U18</x:f>
        <x:v>0</x:v>
      </x:c>
      <x:c r="W16" s="2" t="n">
        <x:f>V18</x:f>
        <x:v>0</x:v>
      </x:c>
      <x:c r="X16" s="2" t="n">
        <x:f>W18</x:f>
        <x:v>0</x:v>
      </x:c>
      <x:c r="Y16" s="2" t="n">
        <x:f>X18</x:f>
        <x:v>0</x:v>
      </x:c>
      <x:c r="Z16" s="2" t="n">
        <x:f>Y18</x:f>
        <x:v>0</x:v>
      </x:c>
      <x:c r="AA16" s="2" t="n">
        <x:f>Z18</x:f>
        <x:v>0</x:v>
      </x:c>
      <x:c r="AB16" s="2" t="n">
        <x:f>AA18</x:f>
        <x:v>0</x:v>
      </x:c>
      <x:c r="AC16" s="2" t="n">
        <x:f>AB18</x:f>
        <x:v>0</x:v>
      </x:c>
      <x:c r="AD16" s="2" t="n">
        <x:f>AC18</x:f>
        <x:v>0</x:v>
      </x:c>
      <x:c r="AE16" s="2" t="n">
        <x:f>AD18</x:f>
        <x:v>0</x:v>
      </x:c>
      <x:c r="AF16" s="2" t="n">
        <x:f>AE18</x:f>
        <x:v>0</x:v>
      </x:c>
      <x:c r="AG16" s="2" t="n">
        <x:f>AF18</x:f>
        <x:v>0</x:v>
      </x:c>
      <x:c r="AH16" s="2" t="n">
        <x:f>AG18</x:f>
        <x:v>0</x:v>
      </x:c>
      <x:c r="AI16" s="2" t="n">
        <x:f>AH18</x:f>
        <x:v>0</x:v>
      </x:c>
      <x:c r="AJ16" s="2" t="n">
        <x:f>AI18</x:f>
        <x:v>0</x:v>
      </x:c>
      <x:c r="AK16" s="2" t="n">
        <x:f>AJ18</x:f>
        <x:v>0</x:v>
      </x:c>
      <x:c r="AL16" s="2" t="n">
        <x:f>AK18</x:f>
        <x:v>0</x:v>
      </x:c>
      <x:c r="AM16" s="2" t="n">
        <x:f>AL18</x:f>
        <x:v>0</x:v>
      </x:c>
    </x:row>
    <x:row r="17" ht="21" customHeight="1">
      <x:c r="A17" s="1"/>
      <x:c r="B17" s="1"/>
      <x:c r="C17" s="1" t="str">
        <x:v>Cash collections</x:v>
      </x:c>
      <x:c r="D17" s="14" t="n">
        <x:f>D16+D14*(1-'Assumptions'!D60)</x:f>
        <x:v>50000</x:v>
      </x:c>
      <x:c r="E17" s="14" t="n">
        <x:f>E16+E14*(1-'Assumptions'!E60)</x:f>
        <x:v>50000</x:v>
      </x:c>
      <x:c r="F17" s="14" t="n">
        <x:f>F16+F14*(1-'Assumptions'!F60)</x:f>
        <x:v>50000</x:v>
      </x:c>
      <x:c r="G17" s="14" t="n">
        <x:f>G16+G14*(1-'Assumptions'!G60)</x:f>
        <x:v>75000</x:v>
      </x:c>
      <x:c r="H17" s="14" t="n">
        <x:f>H16+H14*(1-'Assumptions'!H60)</x:f>
        <x:v>75000</x:v>
      </x:c>
      <x:c r="I17" s="14" t="n">
        <x:f>I16+I14*(1-'Assumptions'!I60)</x:f>
        <x:v>75000</x:v>
      </x:c>
      <x:c r="J17" s="14" t="n">
        <x:f>J16+J14*(1-'Assumptions'!J60)</x:f>
        <x:v>100000</x:v>
      </x:c>
      <x:c r="K17" s="14" t="n">
        <x:f>K16+K14*(1-'Assumptions'!K60)</x:f>
        <x:v>100000</x:v>
      </x:c>
      <x:c r="L17" s="14" t="n">
        <x:f>L16+L14*(1-'Assumptions'!L60)</x:f>
        <x:v>100000</x:v>
      </x:c>
      <x:c r="M17" s="14" t="n">
        <x:f>M16+M14*(1-'Assumptions'!M60)</x:f>
        <x:v>100000</x:v>
      </x:c>
      <x:c r="N17" s="14" t="n">
        <x:f>N16+N14*(1-'Assumptions'!N60)</x:f>
        <x:v>100000</x:v>
      </x:c>
      <x:c r="O17" s="14" t="n">
        <x:f>O16+O14*(1-'Assumptions'!O60)</x:f>
        <x:v>100000</x:v>
      </x:c>
      <x:c r="P17" s="14" t="n">
        <x:f>P16+P14*(1-'Assumptions'!P60)</x:f>
        <x:v>100000</x:v>
      </x:c>
      <x:c r="Q17" s="14" t="n">
        <x:f>Q16+Q14*(1-'Assumptions'!Q60)</x:f>
        <x:v>100000</x:v>
      </x:c>
      <x:c r="R17" s="14" t="n">
        <x:f>R16+R14*(1-'Assumptions'!R60)</x:f>
        <x:v>100000</x:v>
      </x:c>
      <x:c r="S17" s="14" t="n">
        <x:f>S16+S14*(1-'Assumptions'!S60)</x:f>
        <x:v>100000</x:v>
      </x:c>
      <x:c r="T17" s="14" t="n">
        <x:f>T16+T14*(1-'Assumptions'!T60)</x:f>
        <x:v>100000</x:v>
      </x:c>
      <x:c r="U17" s="14" t="n">
        <x:f>U16+U14*(1-'Assumptions'!U60)</x:f>
        <x:v>100000</x:v>
      </x:c>
      <x:c r="V17" s="14" t="n">
        <x:f>V16+V14*(1-'Assumptions'!V60)</x:f>
        <x:v>100000</x:v>
      </x:c>
      <x:c r="W17" s="14" t="n">
        <x:f>W16+W14*(1-'Assumptions'!W60)</x:f>
        <x:v>100000</x:v>
      </x:c>
      <x:c r="X17" s="14" t="n">
        <x:f>X16+X14*(1-'Assumptions'!X60)</x:f>
        <x:v>100000</x:v>
      </x:c>
      <x:c r="Y17" s="14" t="n">
        <x:f>Y16+Y14*(1-'Assumptions'!Y60)</x:f>
        <x:v>100000</x:v>
      </x:c>
      <x:c r="Z17" s="14" t="n">
        <x:f>Z16+Z14*(1-'Assumptions'!Z60)</x:f>
        <x:v>100000</x:v>
      </x:c>
      <x:c r="AA17" s="14" t="n">
        <x:f>AA16+AA14*(1-'Assumptions'!AA60)</x:f>
        <x:v>100000</x:v>
      </x:c>
      <x:c r="AB17" s="14" t="n">
        <x:f>AB16+AB14*(1-'Assumptions'!AB60)</x:f>
        <x:v>100000</x:v>
      </x:c>
      <x:c r="AC17" s="14" t="n">
        <x:f>AC16+AC14*(1-'Assumptions'!AC60)</x:f>
        <x:v>100000</x:v>
      </x:c>
      <x:c r="AD17" s="14" t="n">
        <x:f>AD16+AD14*(1-'Assumptions'!AD60)</x:f>
        <x:v>100000</x:v>
      </x:c>
      <x:c r="AE17" s="14" t="n">
        <x:f>AE16+AE14*(1-'Assumptions'!AE60)</x:f>
        <x:v>100000</x:v>
      </x:c>
      <x:c r="AF17" s="14" t="n">
        <x:f>AF16+AF14*(1-'Assumptions'!AF60)</x:f>
        <x:v>100000</x:v>
      </x:c>
      <x:c r="AG17" s="14" t="n">
        <x:f>AG16+AG14*(1-'Assumptions'!AG60)</x:f>
        <x:v>100000</x:v>
      </x:c>
      <x:c r="AH17" s="14" t="n">
        <x:f>AH16+AH14*(1-'Assumptions'!AH60)</x:f>
        <x:v>100000</x:v>
      </x:c>
      <x:c r="AI17" s="14" t="n">
        <x:f>AI16+AI14*(1-'Assumptions'!AI60)</x:f>
        <x:v>100000</x:v>
      </x:c>
      <x:c r="AJ17" s="14" t="n">
        <x:f>AJ16+AJ14*(1-'Assumptions'!AJ60)</x:f>
        <x:v>100000</x:v>
      </x:c>
      <x:c r="AK17" s="14" t="n">
        <x:f>AK16+AK14*(1-'Assumptions'!AK60)</x:f>
        <x:v>100000</x:v>
      </x:c>
      <x:c r="AL17" s="14" t="n">
        <x:f>AL16+AL14*(1-'Assumptions'!AL60)</x:f>
        <x:v>100000</x:v>
      </x:c>
      <x:c r="AM17" s="14" t="n">
        <x:f>AM16+AM14*(1-'Assumptions'!AM60)</x:f>
        <x:v>100000</x:v>
      </x:c>
    </x:row>
    <x:row r="18" ht="21" customHeight="1">
      <x:c r="A18" s="1"/>
      <x:c r="B18" s="1"/>
      <x:c r="C18" s="1" t="str">
        <x:v>Closing accounts receivable</x:v>
      </x:c>
      <x:c r="D18" s="2" t="n">
        <x:f>D16+D14-D17</x:f>
        <x:v>0</x:v>
      </x:c>
      <x:c r="E18" s="2" t="n">
        <x:f>E16+E14-E17</x:f>
        <x:v>0</x:v>
      </x:c>
      <x:c r="F18" s="2" t="n">
        <x:f>F16+F14-F17</x:f>
        <x:v>0</x:v>
      </x:c>
      <x:c r="G18" s="2" t="n">
        <x:f>G16+G14-G17</x:f>
        <x:v>0</x:v>
      </x:c>
      <x:c r="H18" s="2" t="n">
        <x:f>H16+H14-H17</x:f>
        <x:v>0</x:v>
      </x:c>
      <x:c r="I18" s="2" t="n">
        <x:f>I16+I14-I17</x:f>
        <x:v>0</x:v>
      </x:c>
      <x:c r="J18" s="2" t="n">
        <x:f>J16+J14-J17</x:f>
        <x:v>0</x:v>
      </x:c>
      <x:c r="K18" s="2" t="n">
        <x:f>K16+K14-K17</x:f>
        <x:v>0</x:v>
      </x:c>
      <x:c r="L18" s="2" t="n">
        <x:f>L16+L14-L17</x:f>
        <x:v>0</x:v>
      </x:c>
      <x:c r="M18" s="2" t="n">
        <x:f>M16+M14-M17</x:f>
        <x:v>0</x:v>
      </x:c>
      <x:c r="N18" s="2" t="n">
        <x:f>N16+N14-N17</x:f>
        <x:v>0</x:v>
      </x:c>
      <x:c r="O18" s="2" t="n">
        <x:f>O16+O14-O17</x:f>
        <x:v>0</x:v>
      </x:c>
      <x:c r="P18" s="2" t="n">
        <x:f>P16+P14-P17</x:f>
        <x:v>0</x:v>
      </x:c>
      <x:c r="Q18" s="2" t="n">
        <x:f>Q16+Q14-Q17</x:f>
        <x:v>0</x:v>
      </x:c>
      <x:c r="R18" s="2" t="n">
        <x:f>R16+R14-R17</x:f>
        <x:v>0</x:v>
      </x:c>
      <x:c r="S18" s="2" t="n">
        <x:f>S16+S14-S17</x:f>
        <x:v>0</x:v>
      </x:c>
      <x:c r="T18" s="2" t="n">
        <x:f>T16+T14-T17</x:f>
        <x:v>0</x:v>
      </x:c>
      <x:c r="U18" s="2" t="n">
        <x:f>U16+U14-U17</x:f>
        <x:v>0</x:v>
      </x:c>
      <x:c r="V18" s="2" t="n">
        <x:f>V16+V14-V17</x:f>
        <x:v>0</x:v>
      </x:c>
      <x:c r="W18" s="2" t="n">
        <x:f>W16+W14-W17</x:f>
        <x:v>0</x:v>
      </x:c>
      <x:c r="X18" s="2" t="n">
        <x:f>X16+X14-X17</x:f>
        <x:v>0</x:v>
      </x:c>
      <x:c r="Y18" s="2" t="n">
        <x:f>Y16+Y14-Y17</x:f>
        <x:v>0</x:v>
      </x:c>
      <x:c r="Z18" s="2" t="n">
        <x:f>Z16+Z14-Z17</x:f>
        <x:v>0</x:v>
      </x:c>
      <x:c r="AA18" s="2" t="n">
        <x:f>AA16+AA14-AA17</x:f>
        <x:v>0</x:v>
      </x:c>
      <x:c r="AB18" s="2" t="n">
        <x:f>AB16+AB14-AB17</x:f>
        <x:v>0</x:v>
      </x:c>
      <x:c r="AC18" s="2" t="n">
        <x:f>AC16+AC14-AC17</x:f>
        <x:v>0</x:v>
      </x:c>
      <x:c r="AD18" s="2" t="n">
        <x:f>AD16+AD14-AD17</x:f>
        <x:v>0</x:v>
      </x:c>
      <x:c r="AE18" s="2" t="n">
        <x:f>AE16+AE14-AE17</x:f>
        <x:v>0</x:v>
      </x:c>
      <x:c r="AF18" s="2" t="n">
        <x:f>AF16+AF14-AF17</x:f>
        <x:v>0</x:v>
      </x:c>
      <x:c r="AG18" s="2" t="n">
        <x:f>AG16+AG14-AG17</x:f>
        <x:v>0</x:v>
      </x:c>
      <x:c r="AH18" s="2" t="n">
        <x:f>AH16+AH14-AH17</x:f>
        <x:v>0</x:v>
      </x:c>
      <x:c r="AI18" s="2" t="n">
        <x:f>AI16+AI14-AI17</x:f>
        <x:v>0</x:v>
      </x:c>
      <x:c r="AJ18" s="2" t="n">
        <x:f>AJ16+AJ14-AJ17</x:f>
        <x:v>0</x:v>
      </x:c>
      <x:c r="AK18" s="2" t="n">
        <x:f>AK16+AK14-AK17</x:f>
        <x:v>0</x:v>
      </x:c>
      <x:c r="AL18" s="2" t="n">
        <x:f>AL16+AL14-AL17</x:f>
        <x:v>0</x:v>
      </x:c>
      <x:c r="AM18" s="2" t="n">
        <x:f>AM16+AM14-AM17</x:f>
        <x:v>0</x:v>
      </x:c>
    </x:row>
    <x:row r="19" ht="21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</x:row>
    <x:row r="20" ht="21" customHeight="1">
      <x:c r="A20" s="1"/>
      <x:c r="B20" s="1"/>
      <x:c r="C20" s="15" t="str">
        <x:v>People and operating cash costs</x:v>
      </x:c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6"/>
      <x:c r="O20" s="16"/>
      <x:c r="P20" s="16"/>
      <x:c r="Q20" s="16"/>
      <x:c r="R20" s="16"/>
      <x:c r="S20" s="16"/>
      <x:c r="T20" s="16"/>
      <x:c r="U20" s="16"/>
      <x:c r="V20" s="16"/>
      <x:c r="W20" s="16"/>
      <x:c r="X20" s="16"/>
      <x:c r="Y20" s="16"/>
      <x:c r="Z20" s="16"/>
      <x:c r="AA20" s="16"/>
      <x:c r="AB20" s="16"/>
      <x:c r="AC20" s="16"/>
      <x:c r="AD20" s="16"/>
      <x:c r="AE20" s="16"/>
      <x:c r="AF20" s="16"/>
      <x:c r="AG20" s="16"/>
      <x:c r="AH20" s="16"/>
      <x:c r="AI20" s="16"/>
      <x:c r="AJ20" s="16"/>
      <x:c r="AK20" s="16"/>
      <x:c r="AL20" s="16"/>
      <x:c r="AM20" s="16"/>
    </x:row>
    <x:row r="21" ht="21" customHeight="1">
      <x:c r="A21" s="1"/>
      <x:c r="B21" s="1"/>
      <x:c r="C21" s="1" t="str">
        <x:v>Opening headcount</x:v>
      </x:c>
      <x:c r="D21" s="14" t="n">
        <x:f>'Assumptions'!$D$10</x:f>
        <x:v>8</x:v>
      </x:c>
      <x:c r="E21" s="2" t="n">
        <x:f>D23</x:f>
        <x:v>8</x:v>
      </x:c>
      <x:c r="F21" s="2" t="n">
        <x:f>E23</x:f>
        <x:v>8</x:v>
      </x:c>
      <x:c r="G21" s="2" t="n">
        <x:f>F23</x:f>
        <x:v>8</x:v>
      </x:c>
      <x:c r="H21" s="2" t="n">
        <x:f>G23</x:f>
        <x:v>11</x:v>
      </x:c>
      <x:c r="I21" s="2" t="n">
        <x:f>H23</x:f>
        <x:v>11</x:v>
      </x:c>
      <x:c r="J21" s="2" t="n">
        <x:f>I23</x:f>
        <x:v>11</x:v>
      </x:c>
      <x:c r="K21" s="2" t="n">
        <x:f>J23</x:f>
        <x:v>14</x:v>
      </x:c>
      <x:c r="L21" s="2" t="n">
        <x:f>K23</x:f>
        <x:v>14</x:v>
      </x:c>
      <x:c r="M21" s="2" t="n">
        <x:f>L23</x:f>
        <x:v>14</x:v>
      </x:c>
      <x:c r="N21" s="2" t="n">
        <x:f>M23</x:f>
        <x:v>14</x:v>
      </x:c>
      <x:c r="O21" s="2" t="n">
        <x:f>N23</x:f>
        <x:v>14</x:v>
      </x:c>
      <x:c r="P21" s="2" t="n">
        <x:f>O23</x:f>
        <x:v>14</x:v>
      </x:c>
      <x:c r="Q21" s="2" t="n">
        <x:f>P23</x:f>
        <x:v>14</x:v>
      </x:c>
      <x:c r="R21" s="2" t="n">
        <x:f>Q23</x:f>
        <x:v>14</x:v>
      </x:c>
      <x:c r="S21" s="2" t="n">
        <x:f>R23</x:f>
        <x:v>14</x:v>
      </x:c>
      <x:c r="T21" s="2" t="n">
        <x:f>S23</x:f>
        <x:v>14</x:v>
      </x:c>
      <x:c r="U21" s="2" t="n">
        <x:f>T23</x:f>
        <x:v>14</x:v>
      </x:c>
      <x:c r="V21" s="2" t="n">
        <x:f>U23</x:f>
        <x:v>14</x:v>
      </x:c>
      <x:c r="W21" s="2" t="n">
        <x:f>V23</x:f>
        <x:v>14</x:v>
      </x:c>
      <x:c r="X21" s="2" t="n">
        <x:f>W23</x:f>
        <x:v>14</x:v>
      </x:c>
      <x:c r="Y21" s="2" t="n">
        <x:f>X23</x:f>
        <x:v>14</x:v>
      </x:c>
      <x:c r="Z21" s="2" t="n">
        <x:f>Y23</x:f>
        <x:v>14</x:v>
      </x:c>
      <x:c r="AA21" s="2" t="n">
        <x:f>Z23</x:f>
        <x:v>14</x:v>
      </x:c>
      <x:c r="AB21" s="2" t="n">
        <x:f>AA23</x:f>
        <x:v>14</x:v>
      </x:c>
      <x:c r="AC21" s="2" t="n">
        <x:f>AB23</x:f>
        <x:v>14</x:v>
      </x:c>
      <x:c r="AD21" s="2" t="n">
        <x:f>AC23</x:f>
        <x:v>14</x:v>
      </x:c>
      <x:c r="AE21" s="2" t="n">
        <x:f>AD23</x:f>
        <x:v>14</x:v>
      </x:c>
      <x:c r="AF21" s="2" t="n">
        <x:f>AE23</x:f>
        <x:v>14</x:v>
      </x:c>
      <x:c r="AG21" s="2" t="n">
        <x:f>AF23</x:f>
        <x:v>14</x:v>
      </x:c>
      <x:c r="AH21" s="2" t="n">
        <x:f>AG23</x:f>
        <x:v>14</x:v>
      </x:c>
      <x:c r="AI21" s="2" t="n">
        <x:f>AH23</x:f>
        <x:v>14</x:v>
      </x:c>
      <x:c r="AJ21" s="2" t="n">
        <x:f>AI23</x:f>
        <x:v>14</x:v>
      </x:c>
      <x:c r="AK21" s="2" t="n">
        <x:f>AJ23</x:f>
        <x:v>14</x:v>
      </x:c>
      <x:c r="AL21" s="2" t="n">
        <x:f>AK23</x:f>
        <x:v>14</x:v>
      </x:c>
      <x:c r="AM21" s="2" t="n">
        <x:f>AL23</x:f>
        <x:v>14</x:v>
      </x:c>
    </x:row>
    <x:row r="22" ht="21" customHeight="1">
      <x:c r="A22" s="1"/>
      <x:c r="B22" s="1"/>
      <x:c r="C22" s="1" t="str">
        <x:v>New hires</x:v>
      </x:c>
      <x:c r="D22" s="14" t="n">
        <x:f>'Assumptions'!D36</x:f>
        <x:v>0</x:v>
      </x:c>
      <x:c r="E22" s="14" t="n">
        <x:f>'Assumptions'!E36</x:f>
        <x:v>0</x:v>
      </x:c>
      <x:c r="F22" s="14" t="n">
        <x:f>'Assumptions'!F36</x:f>
        <x:v>0</x:v>
      </x:c>
      <x:c r="G22" s="14" t="n">
        <x:f>'Assumptions'!G36</x:f>
        <x:v>3</x:v>
      </x:c>
      <x:c r="H22" s="14" t="n">
        <x:f>'Assumptions'!H36</x:f>
        <x:v>0</x:v>
      </x:c>
      <x:c r="I22" s="14" t="n">
        <x:f>'Assumptions'!I36</x:f>
        <x:v>0</x:v>
      </x:c>
      <x:c r="J22" s="14" t="n">
        <x:f>'Assumptions'!J36</x:f>
        <x:v>3</x:v>
      </x:c>
      <x:c r="K22" s="14" t="n">
        <x:f>'Assumptions'!K36</x:f>
        <x:v>0</x:v>
      </x:c>
      <x:c r="L22" s="14" t="n">
        <x:f>'Assumptions'!L36</x:f>
        <x:v>0</x:v>
      </x:c>
      <x:c r="M22" s="14" t="n">
        <x:f>'Assumptions'!M36</x:f>
        <x:v>0</x:v>
      </x:c>
      <x:c r="N22" s="14" t="n">
        <x:f>'Assumptions'!N36</x:f>
        <x:v>0</x:v>
      </x:c>
      <x:c r="O22" s="14" t="n">
        <x:f>'Assumptions'!O36</x:f>
        <x:v>0</x:v>
      </x:c>
      <x:c r="P22" s="14" t="n">
        <x:f>'Assumptions'!P36</x:f>
        <x:v>0</x:v>
      </x:c>
      <x:c r="Q22" s="14" t="n">
        <x:f>'Assumptions'!Q36</x:f>
        <x:v>0</x:v>
      </x:c>
      <x:c r="R22" s="14" t="n">
        <x:f>'Assumptions'!R36</x:f>
        <x:v>0</x:v>
      </x:c>
      <x:c r="S22" s="14" t="n">
        <x:f>'Assumptions'!S36</x:f>
        <x:v>0</x:v>
      </x:c>
      <x:c r="T22" s="14" t="n">
        <x:f>'Assumptions'!T36</x:f>
        <x:v>0</x:v>
      </x:c>
      <x:c r="U22" s="14" t="n">
        <x:f>'Assumptions'!U36</x:f>
        <x:v>0</x:v>
      </x:c>
      <x:c r="V22" s="14" t="n">
        <x:f>'Assumptions'!V36</x:f>
        <x:v>0</x:v>
      </x:c>
      <x:c r="W22" s="14" t="n">
        <x:f>'Assumptions'!W36</x:f>
        <x:v>0</x:v>
      </x:c>
      <x:c r="X22" s="14" t="n">
        <x:f>'Assumptions'!X36</x:f>
        <x:v>0</x:v>
      </x:c>
      <x:c r="Y22" s="14" t="n">
        <x:f>'Assumptions'!Y36</x:f>
        <x:v>0</x:v>
      </x:c>
      <x:c r="Z22" s="14" t="n">
        <x:f>'Assumptions'!Z36</x:f>
        <x:v>0</x:v>
      </x:c>
      <x:c r="AA22" s="14" t="n">
        <x:f>'Assumptions'!AA36</x:f>
        <x:v>0</x:v>
      </x:c>
      <x:c r="AB22" s="14" t="n">
        <x:f>'Assumptions'!AB36</x:f>
        <x:v>0</x:v>
      </x:c>
      <x:c r="AC22" s="14" t="n">
        <x:f>'Assumptions'!AC36</x:f>
        <x:v>0</x:v>
      </x:c>
      <x:c r="AD22" s="14" t="n">
        <x:f>'Assumptions'!AD36</x:f>
        <x:v>0</x:v>
      </x:c>
      <x:c r="AE22" s="14" t="n">
        <x:f>'Assumptions'!AE36</x:f>
        <x:v>0</x:v>
      </x:c>
      <x:c r="AF22" s="14" t="n">
        <x:f>'Assumptions'!AF36</x:f>
        <x:v>0</x:v>
      </x:c>
      <x:c r="AG22" s="14" t="n">
        <x:f>'Assumptions'!AG36</x:f>
        <x:v>0</x:v>
      </x:c>
      <x:c r="AH22" s="14" t="n">
        <x:f>'Assumptions'!AH36</x:f>
        <x:v>0</x:v>
      </x:c>
      <x:c r="AI22" s="14" t="n">
        <x:f>'Assumptions'!AI36</x:f>
        <x:v>0</x:v>
      </x:c>
      <x:c r="AJ22" s="14" t="n">
        <x:f>'Assumptions'!AJ36</x:f>
        <x:v>0</x:v>
      </x:c>
      <x:c r="AK22" s="14" t="n">
        <x:f>'Assumptions'!AK36</x:f>
        <x:v>0</x:v>
      </x:c>
      <x:c r="AL22" s="14" t="n">
        <x:f>'Assumptions'!AL36</x:f>
        <x:v>0</x:v>
      </x:c>
      <x:c r="AM22" s="14" t="n">
        <x:f>'Assumptions'!AM36</x:f>
        <x:v>0</x:v>
      </x:c>
    </x:row>
    <x:row r="23" ht="21" customHeight="1">
      <x:c r="A23" s="1"/>
      <x:c r="B23" s="1"/>
      <x:c r="C23" s="1" t="str">
        <x:v>Paid headcount</x:v>
      </x:c>
      <x:c r="D23" s="2" t="n">
        <x:f>SUM(D21:D22)</x:f>
        <x:v>8</x:v>
      </x:c>
      <x:c r="E23" s="2" t="n">
        <x:f>SUM(E21:E22)</x:f>
        <x:v>8</x:v>
      </x:c>
      <x:c r="F23" s="2" t="n">
        <x:f>SUM(F21:F22)</x:f>
        <x:v>8</x:v>
      </x:c>
      <x:c r="G23" s="2" t="n">
        <x:f>SUM(G21:G22)</x:f>
        <x:v>11</x:v>
      </x:c>
      <x:c r="H23" s="2" t="n">
        <x:f>SUM(H21:H22)</x:f>
        <x:v>11</x:v>
      </x:c>
      <x:c r="I23" s="2" t="n">
        <x:f>SUM(I21:I22)</x:f>
        <x:v>11</x:v>
      </x:c>
      <x:c r="J23" s="2" t="n">
        <x:f>SUM(J21:J22)</x:f>
        <x:v>14</x:v>
      </x:c>
      <x:c r="K23" s="2" t="n">
        <x:f>SUM(K21:K22)</x:f>
        <x:v>14</x:v>
      </x:c>
      <x:c r="L23" s="2" t="n">
        <x:f>SUM(L21:L22)</x:f>
        <x:v>14</x:v>
      </x:c>
      <x:c r="M23" s="2" t="n">
        <x:f>SUM(M21:M22)</x:f>
        <x:v>14</x:v>
      </x:c>
      <x:c r="N23" s="2" t="n">
        <x:f>SUM(N21:N22)</x:f>
        <x:v>14</x:v>
      </x:c>
      <x:c r="O23" s="2" t="n">
        <x:f>SUM(O21:O22)</x:f>
        <x:v>14</x:v>
      </x:c>
      <x:c r="P23" s="2" t="n">
        <x:f>SUM(P21:P22)</x:f>
        <x:v>14</x:v>
      </x:c>
      <x:c r="Q23" s="2" t="n">
        <x:f>SUM(Q21:Q22)</x:f>
        <x:v>14</x:v>
      </x:c>
      <x:c r="R23" s="2" t="n">
        <x:f>SUM(R21:R22)</x:f>
        <x:v>14</x:v>
      </x:c>
      <x:c r="S23" s="2" t="n">
        <x:f>SUM(S21:S22)</x:f>
        <x:v>14</x:v>
      </x:c>
      <x:c r="T23" s="2" t="n">
        <x:f>SUM(T21:T22)</x:f>
        <x:v>14</x:v>
      </x:c>
      <x:c r="U23" s="2" t="n">
        <x:f>SUM(U21:U22)</x:f>
        <x:v>14</x:v>
      </x:c>
      <x:c r="V23" s="2" t="n">
        <x:f>SUM(V21:V22)</x:f>
        <x:v>14</x:v>
      </x:c>
      <x:c r="W23" s="2" t="n">
        <x:f>SUM(W21:W22)</x:f>
        <x:v>14</x:v>
      </x:c>
      <x:c r="X23" s="2" t="n">
        <x:f>SUM(X21:X22)</x:f>
        <x:v>14</x:v>
      </x:c>
      <x:c r="Y23" s="2" t="n">
        <x:f>SUM(Y21:Y22)</x:f>
        <x:v>14</x:v>
      </x:c>
      <x:c r="Z23" s="2" t="n">
        <x:f>SUM(Z21:Z22)</x:f>
        <x:v>14</x:v>
      </x:c>
      <x:c r="AA23" s="2" t="n">
        <x:f>SUM(AA21:AA22)</x:f>
        <x:v>14</x:v>
      </x:c>
      <x:c r="AB23" s="2" t="n">
        <x:f>SUM(AB21:AB22)</x:f>
        <x:v>14</x:v>
      </x:c>
      <x:c r="AC23" s="2" t="n">
        <x:f>SUM(AC21:AC22)</x:f>
        <x:v>14</x:v>
      </x:c>
      <x:c r="AD23" s="2" t="n">
        <x:f>SUM(AD21:AD22)</x:f>
        <x:v>14</x:v>
      </x:c>
      <x:c r="AE23" s="2" t="n">
        <x:f>SUM(AE21:AE22)</x:f>
        <x:v>14</x:v>
      </x:c>
      <x:c r="AF23" s="2" t="n">
        <x:f>SUM(AF21:AF22)</x:f>
        <x:v>14</x:v>
      </x:c>
      <x:c r="AG23" s="2" t="n">
        <x:f>SUM(AG21:AG22)</x:f>
        <x:v>14</x:v>
      </x:c>
      <x:c r="AH23" s="2" t="n">
        <x:f>SUM(AH21:AH22)</x:f>
        <x:v>14</x:v>
      </x:c>
      <x:c r="AI23" s="2" t="n">
        <x:f>SUM(AI21:AI22)</x:f>
        <x:v>14</x:v>
      </x:c>
      <x:c r="AJ23" s="2" t="n">
        <x:f>SUM(AJ21:AJ22)</x:f>
        <x:v>14</x:v>
      </x:c>
      <x:c r="AK23" s="2" t="n">
        <x:f>SUM(AK21:AK22)</x:f>
        <x:v>14</x:v>
      </x:c>
      <x:c r="AL23" s="2" t="n">
        <x:f>SUM(AL21:AL22)</x:f>
        <x:v>14</x:v>
      </x:c>
      <x:c r="AM23" s="2" t="n">
        <x:f>SUM(AM21:AM22)</x:f>
        <x:v>14</x:v>
      </x:c>
    </x:row>
    <x:row r="24" ht="21" customHeight="1">
      <x:c r="A24" s="1"/>
      <x:c r="B24" s="1"/>
      <x:c r="C24" s="1" t="str">
        <x:v>Annual salary per employee</x:v>
      </x:c>
      <x:c r="D24" s="14" t="n">
        <x:f>'Assumptions'!$D$11</x:f>
        <x:v>150000</x:v>
      </x:c>
      <x:c r="E24" s="14" t="n">
        <x:f>'Assumptions'!$D$11</x:f>
        <x:v>150000</x:v>
      </x:c>
      <x:c r="F24" s="14" t="n">
        <x:f>'Assumptions'!$D$11</x:f>
        <x:v>150000</x:v>
      </x:c>
      <x:c r="G24" s="14" t="n">
        <x:f>'Assumptions'!$D$11</x:f>
        <x:v>150000</x:v>
      </x:c>
      <x:c r="H24" s="14" t="n">
        <x:f>'Assumptions'!$D$11</x:f>
        <x:v>150000</x:v>
      </x:c>
      <x:c r="I24" s="14" t="n">
        <x:f>'Assumptions'!$D$11</x:f>
        <x:v>150000</x:v>
      </x:c>
      <x:c r="J24" s="14" t="n">
        <x:f>'Assumptions'!$D$11</x:f>
        <x:v>150000</x:v>
      </x:c>
      <x:c r="K24" s="14" t="n">
        <x:f>'Assumptions'!$D$11</x:f>
        <x:v>150000</x:v>
      </x:c>
      <x:c r="L24" s="14" t="n">
        <x:f>'Assumptions'!$D$11</x:f>
        <x:v>150000</x:v>
      </x:c>
      <x:c r="M24" s="14" t="n">
        <x:f>'Assumptions'!$D$11</x:f>
        <x:v>150000</x:v>
      </x:c>
      <x:c r="N24" s="14" t="n">
        <x:f>'Assumptions'!$D$11</x:f>
        <x:v>150000</x:v>
      </x:c>
      <x:c r="O24" s="14" t="n">
        <x:f>'Assumptions'!$D$11</x:f>
        <x:v>150000</x:v>
      </x:c>
      <x:c r="P24" s="14" t="n">
        <x:f>'Assumptions'!$D$11</x:f>
        <x:v>150000</x:v>
      </x:c>
      <x:c r="Q24" s="14" t="n">
        <x:f>'Assumptions'!$D$11</x:f>
        <x:v>150000</x:v>
      </x:c>
      <x:c r="R24" s="14" t="n">
        <x:f>'Assumptions'!$D$11</x:f>
        <x:v>150000</x:v>
      </x:c>
      <x:c r="S24" s="14" t="n">
        <x:f>'Assumptions'!$D$11</x:f>
        <x:v>150000</x:v>
      </x:c>
      <x:c r="T24" s="14" t="n">
        <x:f>'Assumptions'!$D$11</x:f>
        <x:v>150000</x:v>
      </x:c>
      <x:c r="U24" s="14" t="n">
        <x:f>'Assumptions'!$D$11</x:f>
        <x:v>150000</x:v>
      </x:c>
      <x:c r="V24" s="14" t="n">
        <x:f>'Assumptions'!$D$11</x:f>
        <x:v>150000</x:v>
      </x:c>
      <x:c r="W24" s="14" t="n">
        <x:f>'Assumptions'!$D$11</x:f>
        <x:v>150000</x:v>
      </x:c>
      <x:c r="X24" s="14" t="n">
        <x:f>'Assumptions'!$D$11</x:f>
        <x:v>150000</x:v>
      </x:c>
      <x:c r="Y24" s="14" t="n">
        <x:f>'Assumptions'!$D$11</x:f>
        <x:v>150000</x:v>
      </x:c>
      <x:c r="Z24" s="14" t="n">
        <x:f>'Assumptions'!$D$11</x:f>
        <x:v>150000</x:v>
      </x:c>
      <x:c r="AA24" s="14" t="n">
        <x:f>'Assumptions'!$D$11</x:f>
        <x:v>150000</x:v>
      </x:c>
      <x:c r="AB24" s="14" t="n">
        <x:f>'Assumptions'!$D$11</x:f>
        <x:v>150000</x:v>
      </x:c>
      <x:c r="AC24" s="14" t="n">
        <x:f>'Assumptions'!$D$11</x:f>
        <x:v>150000</x:v>
      </x:c>
      <x:c r="AD24" s="14" t="n">
        <x:f>'Assumptions'!$D$11</x:f>
        <x:v>150000</x:v>
      </x:c>
      <x:c r="AE24" s="14" t="n">
        <x:f>'Assumptions'!$D$11</x:f>
        <x:v>150000</x:v>
      </x:c>
      <x:c r="AF24" s="14" t="n">
        <x:f>'Assumptions'!$D$11</x:f>
        <x:v>150000</x:v>
      </x:c>
      <x:c r="AG24" s="14" t="n">
        <x:f>'Assumptions'!$D$11</x:f>
        <x:v>150000</x:v>
      </x:c>
      <x:c r="AH24" s="14" t="n">
        <x:f>'Assumptions'!$D$11</x:f>
        <x:v>150000</x:v>
      </x:c>
      <x:c r="AI24" s="14" t="n">
        <x:f>'Assumptions'!$D$11</x:f>
        <x:v>150000</x:v>
      </x:c>
      <x:c r="AJ24" s="14" t="n">
        <x:f>'Assumptions'!$D$11</x:f>
        <x:v>150000</x:v>
      </x:c>
      <x:c r="AK24" s="14" t="n">
        <x:f>'Assumptions'!$D$11</x:f>
        <x:v>150000</x:v>
      </x:c>
      <x:c r="AL24" s="14" t="n">
        <x:f>'Assumptions'!$D$11</x:f>
        <x:v>150000</x:v>
      </x:c>
      <x:c r="AM24" s="14" t="n">
        <x:f>'Assumptions'!$D$11</x:f>
        <x:v>150000</x:v>
      </x:c>
    </x:row>
    <x:row r="25" ht="21" customHeight="1">
      <x:c r="A25" s="1"/>
      <x:c r="B25" s="1"/>
      <x:c r="C25" s="18" t="str">
        <x:v>Employer cost rate</x:v>
      </x:c>
      <x:c r="D25" s="19" t="n">
        <x:f>'Assumptions'!$D$12</x:f>
        <x:v>0.2</x:v>
      </x:c>
      <x:c r="E25" s="19" t="n">
        <x:f>'Assumptions'!$D$12</x:f>
        <x:v>0.2</x:v>
      </x:c>
      <x:c r="F25" s="19" t="n">
        <x:f>'Assumptions'!$D$12</x:f>
        <x:v>0.2</x:v>
      </x:c>
      <x:c r="G25" s="19" t="n">
        <x:f>'Assumptions'!$D$12</x:f>
        <x:v>0.2</x:v>
      </x:c>
      <x:c r="H25" s="19" t="n">
        <x:f>'Assumptions'!$D$12</x:f>
        <x:v>0.2</x:v>
      </x:c>
      <x:c r="I25" s="19" t="n">
        <x:f>'Assumptions'!$D$12</x:f>
        <x:v>0.2</x:v>
      </x:c>
      <x:c r="J25" s="19" t="n">
        <x:f>'Assumptions'!$D$12</x:f>
        <x:v>0.2</x:v>
      </x:c>
      <x:c r="K25" s="19" t="n">
        <x:f>'Assumptions'!$D$12</x:f>
        <x:v>0.2</x:v>
      </x:c>
      <x:c r="L25" s="19" t="n">
        <x:f>'Assumptions'!$D$12</x:f>
        <x:v>0.2</x:v>
      </x:c>
      <x:c r="M25" s="19" t="n">
        <x:f>'Assumptions'!$D$12</x:f>
        <x:v>0.2</x:v>
      </x:c>
      <x:c r="N25" s="19" t="n">
        <x:f>'Assumptions'!$D$12</x:f>
        <x:v>0.2</x:v>
      </x:c>
      <x:c r="O25" s="19" t="n">
        <x:f>'Assumptions'!$D$12</x:f>
        <x:v>0.2</x:v>
      </x:c>
      <x:c r="P25" s="19" t="n">
        <x:f>'Assumptions'!$D$12</x:f>
        <x:v>0.2</x:v>
      </x:c>
      <x:c r="Q25" s="19" t="n">
        <x:f>'Assumptions'!$D$12</x:f>
        <x:v>0.2</x:v>
      </x:c>
      <x:c r="R25" s="19" t="n">
        <x:f>'Assumptions'!$D$12</x:f>
        <x:v>0.2</x:v>
      </x:c>
      <x:c r="S25" s="19" t="n">
        <x:f>'Assumptions'!$D$12</x:f>
        <x:v>0.2</x:v>
      </x:c>
      <x:c r="T25" s="19" t="n">
        <x:f>'Assumptions'!$D$12</x:f>
        <x:v>0.2</x:v>
      </x:c>
      <x:c r="U25" s="19" t="n">
        <x:f>'Assumptions'!$D$12</x:f>
        <x:v>0.2</x:v>
      </x:c>
      <x:c r="V25" s="19" t="n">
        <x:f>'Assumptions'!$D$12</x:f>
        <x:v>0.2</x:v>
      </x:c>
      <x:c r="W25" s="19" t="n">
        <x:f>'Assumptions'!$D$12</x:f>
        <x:v>0.2</x:v>
      </x:c>
      <x:c r="X25" s="19" t="n">
        <x:f>'Assumptions'!$D$12</x:f>
        <x:v>0.2</x:v>
      </x:c>
      <x:c r="Y25" s="19" t="n">
        <x:f>'Assumptions'!$D$12</x:f>
        <x:v>0.2</x:v>
      </x:c>
      <x:c r="Z25" s="19" t="n">
        <x:f>'Assumptions'!$D$12</x:f>
        <x:v>0.2</x:v>
      </x:c>
      <x:c r="AA25" s="19" t="n">
        <x:f>'Assumptions'!$D$12</x:f>
        <x:v>0.2</x:v>
      </x:c>
      <x:c r="AB25" s="19" t="n">
        <x:f>'Assumptions'!$D$12</x:f>
        <x:v>0.2</x:v>
      </x:c>
      <x:c r="AC25" s="19" t="n">
        <x:f>'Assumptions'!$D$12</x:f>
        <x:v>0.2</x:v>
      </x:c>
      <x:c r="AD25" s="19" t="n">
        <x:f>'Assumptions'!$D$12</x:f>
        <x:v>0.2</x:v>
      </x:c>
      <x:c r="AE25" s="19" t="n">
        <x:f>'Assumptions'!$D$12</x:f>
        <x:v>0.2</x:v>
      </x:c>
      <x:c r="AF25" s="19" t="n">
        <x:f>'Assumptions'!$D$12</x:f>
        <x:v>0.2</x:v>
      </x:c>
      <x:c r="AG25" s="19" t="n">
        <x:f>'Assumptions'!$D$12</x:f>
        <x:v>0.2</x:v>
      </x:c>
      <x:c r="AH25" s="19" t="n">
        <x:f>'Assumptions'!$D$12</x:f>
        <x:v>0.2</x:v>
      </x:c>
      <x:c r="AI25" s="19" t="n">
        <x:f>'Assumptions'!$D$12</x:f>
        <x:v>0.2</x:v>
      </x:c>
      <x:c r="AJ25" s="19" t="n">
        <x:f>'Assumptions'!$D$12</x:f>
        <x:v>0.2</x:v>
      </x:c>
      <x:c r="AK25" s="19" t="n">
        <x:f>'Assumptions'!$D$12</x:f>
        <x:v>0.2</x:v>
      </x:c>
      <x:c r="AL25" s="19" t="n">
        <x:f>'Assumptions'!$D$12</x:f>
        <x:v>0.2</x:v>
      </x:c>
      <x:c r="AM25" s="19" t="n">
        <x:f>'Assumptions'!$D$12</x:f>
        <x:v>0.2</x:v>
      </x:c>
    </x:row>
    <x:row r="26" ht="21" customHeight="1">
      <x:c r="A26" s="1"/>
      <x:c r="B26" s="1"/>
      <x:c r="C26" s="21" t="str">
        <x:v>Payroll cash paid</x:v>
      </x:c>
      <x:c r="D26" s="22" t="n">
        <x:f>D23*D24/12*(1+D25)</x:f>
        <x:v>120000</x:v>
      </x:c>
      <x:c r="E26" s="22" t="n">
        <x:f>E23*E24/12*(1+E25)</x:f>
        <x:v>120000</x:v>
      </x:c>
      <x:c r="F26" s="22" t="n">
        <x:f>F23*F24/12*(1+F25)</x:f>
        <x:v>120000</x:v>
      </x:c>
      <x:c r="G26" s="22" t="n">
        <x:f>G23*G24/12*(1+G25)</x:f>
        <x:v>165000</x:v>
      </x:c>
      <x:c r="H26" s="22" t="n">
        <x:f>H23*H24/12*(1+H25)</x:f>
        <x:v>165000</x:v>
      </x:c>
      <x:c r="I26" s="22" t="n">
        <x:f>I23*I24/12*(1+I25)</x:f>
        <x:v>165000</x:v>
      </x:c>
      <x:c r="J26" s="22" t="n">
        <x:f>J23*J24/12*(1+J25)</x:f>
        <x:v>210000</x:v>
      </x:c>
      <x:c r="K26" s="22" t="n">
        <x:f>K23*K24/12*(1+K25)</x:f>
        <x:v>210000</x:v>
      </x:c>
      <x:c r="L26" s="22" t="n">
        <x:f>L23*L24/12*(1+L25)</x:f>
        <x:v>210000</x:v>
      </x:c>
      <x:c r="M26" s="22" t="n">
        <x:f>M23*M24/12*(1+M25)</x:f>
        <x:v>210000</x:v>
      </x:c>
      <x:c r="N26" s="22" t="n">
        <x:f>N23*N24/12*(1+N25)</x:f>
        <x:v>210000</x:v>
      </x:c>
      <x:c r="O26" s="22" t="n">
        <x:f>O23*O24/12*(1+O25)</x:f>
        <x:v>210000</x:v>
      </x:c>
      <x:c r="P26" s="22" t="n">
        <x:f>P23*P24/12*(1+P25)</x:f>
        <x:v>210000</x:v>
      </x:c>
      <x:c r="Q26" s="22" t="n">
        <x:f>Q23*Q24/12*(1+Q25)</x:f>
        <x:v>210000</x:v>
      </x:c>
      <x:c r="R26" s="22" t="n">
        <x:f>R23*R24/12*(1+R25)</x:f>
        <x:v>210000</x:v>
      </x:c>
      <x:c r="S26" s="22" t="n">
        <x:f>S23*S24/12*(1+S25)</x:f>
        <x:v>210000</x:v>
      </x:c>
      <x:c r="T26" s="22" t="n">
        <x:f>T23*T24/12*(1+T25)</x:f>
        <x:v>210000</x:v>
      </x:c>
      <x:c r="U26" s="22" t="n">
        <x:f>U23*U24/12*(1+U25)</x:f>
        <x:v>210000</x:v>
      </x:c>
      <x:c r="V26" s="22" t="n">
        <x:f>V23*V24/12*(1+V25)</x:f>
        <x:v>210000</x:v>
      </x:c>
      <x:c r="W26" s="22" t="n">
        <x:f>W23*W24/12*(1+W25)</x:f>
        <x:v>210000</x:v>
      </x:c>
      <x:c r="X26" s="22" t="n">
        <x:f>X23*X24/12*(1+X25)</x:f>
        <x:v>210000</x:v>
      </x:c>
      <x:c r="Y26" s="22" t="n">
        <x:f>Y23*Y24/12*(1+Y25)</x:f>
        <x:v>210000</x:v>
      </x:c>
      <x:c r="Z26" s="22" t="n">
        <x:f>Z23*Z24/12*(1+Z25)</x:f>
        <x:v>210000</x:v>
      </x:c>
      <x:c r="AA26" s="22" t="n">
        <x:f>AA23*AA24/12*(1+AA25)</x:f>
        <x:v>210000</x:v>
      </x:c>
      <x:c r="AB26" s="22" t="n">
        <x:f>AB23*AB24/12*(1+AB25)</x:f>
        <x:v>210000</x:v>
      </x:c>
      <x:c r="AC26" s="22" t="n">
        <x:f>AC23*AC24/12*(1+AC25)</x:f>
        <x:v>210000</x:v>
      </x:c>
      <x:c r="AD26" s="22" t="n">
        <x:f>AD23*AD24/12*(1+AD25)</x:f>
        <x:v>210000</x:v>
      </x:c>
      <x:c r="AE26" s="22" t="n">
        <x:f>AE23*AE24/12*(1+AE25)</x:f>
        <x:v>210000</x:v>
      </x:c>
      <x:c r="AF26" s="22" t="n">
        <x:f>AF23*AF24/12*(1+AF25)</x:f>
        <x:v>210000</x:v>
      </x:c>
      <x:c r="AG26" s="22" t="n">
        <x:f>AG23*AG24/12*(1+AG25)</x:f>
        <x:v>210000</x:v>
      </x:c>
      <x:c r="AH26" s="22" t="n">
        <x:f>AH23*AH24/12*(1+AH25)</x:f>
        <x:v>210000</x:v>
      </x:c>
      <x:c r="AI26" s="22" t="n">
        <x:f>AI23*AI24/12*(1+AI25)</x:f>
        <x:v>210000</x:v>
      </x:c>
      <x:c r="AJ26" s="22" t="n">
        <x:f>AJ23*AJ24/12*(1+AJ25)</x:f>
        <x:v>210000</x:v>
      </x:c>
      <x:c r="AK26" s="22" t="n">
        <x:f>AK23*AK24/12*(1+AK25)</x:f>
        <x:v>210000</x:v>
      </x:c>
      <x:c r="AL26" s="22" t="n">
        <x:f>AL23*AL24/12*(1+AL25)</x:f>
        <x:v>210000</x:v>
      </x:c>
      <x:c r="AM26" s="22" t="n">
        <x:f>AM23*AM24/12*(1+AM25)</x:f>
        <x:v>210000</x:v>
      </x:c>
    </x:row>
    <x:row r="27" ht="21" customHeight="1">
      <x:c r="A27" s="1"/>
      <x:c r="B27" s="1"/>
      <x:c r="C27" s="18" t="str">
        <x:v>Cash cost of revenue rate</x:v>
      </x:c>
      <x:c r="D27" s="19" t="n">
        <x:f>'Assumptions'!D40</x:f>
        <x:v>0.2</x:v>
      </x:c>
      <x:c r="E27" s="19" t="n">
        <x:f>'Assumptions'!E40</x:f>
        <x:v>0.2</x:v>
      </x:c>
      <x:c r="F27" s="19" t="n">
        <x:f>'Assumptions'!F40</x:f>
        <x:v>0.2</x:v>
      </x:c>
      <x:c r="G27" s="19" t="n">
        <x:f>'Assumptions'!G40</x:f>
        <x:v>0.2</x:v>
      </x:c>
      <x:c r="H27" s="19" t="n">
        <x:f>'Assumptions'!H40</x:f>
        <x:v>0.2</x:v>
      </x:c>
      <x:c r="I27" s="19" t="n">
        <x:f>'Assumptions'!I40</x:f>
        <x:v>0.2</x:v>
      </x:c>
      <x:c r="J27" s="19" t="n">
        <x:f>'Assumptions'!J40</x:f>
        <x:v>0.2</x:v>
      </x:c>
      <x:c r="K27" s="19" t="n">
        <x:f>'Assumptions'!K40</x:f>
        <x:v>0.2</x:v>
      </x:c>
      <x:c r="L27" s="19" t="n">
        <x:f>'Assumptions'!L40</x:f>
        <x:v>0.2</x:v>
      </x:c>
      <x:c r="M27" s="19" t="n">
        <x:f>'Assumptions'!M40</x:f>
        <x:v>0.2</x:v>
      </x:c>
      <x:c r="N27" s="19" t="n">
        <x:f>'Assumptions'!N40</x:f>
        <x:v>0.2</x:v>
      </x:c>
      <x:c r="O27" s="19" t="n">
        <x:f>'Assumptions'!O40</x:f>
        <x:v>0.2</x:v>
      </x:c>
      <x:c r="P27" s="19" t="n">
        <x:f>'Assumptions'!P40</x:f>
        <x:v>0.2</x:v>
      </x:c>
      <x:c r="Q27" s="19" t="n">
        <x:f>'Assumptions'!Q40</x:f>
        <x:v>0.2</x:v>
      </x:c>
      <x:c r="R27" s="19" t="n">
        <x:f>'Assumptions'!R40</x:f>
        <x:v>0.2</x:v>
      </x:c>
      <x:c r="S27" s="19" t="n">
        <x:f>'Assumptions'!S40</x:f>
        <x:v>0.2</x:v>
      </x:c>
      <x:c r="T27" s="19" t="n">
        <x:f>'Assumptions'!T40</x:f>
        <x:v>0.2</x:v>
      </x:c>
      <x:c r="U27" s="19" t="n">
        <x:f>'Assumptions'!U40</x:f>
        <x:v>0.2</x:v>
      </x:c>
      <x:c r="V27" s="19" t="n">
        <x:f>'Assumptions'!V40</x:f>
        <x:v>0.2</x:v>
      </x:c>
      <x:c r="W27" s="19" t="n">
        <x:f>'Assumptions'!W40</x:f>
        <x:v>0.2</x:v>
      </x:c>
      <x:c r="X27" s="19" t="n">
        <x:f>'Assumptions'!X40</x:f>
        <x:v>0.2</x:v>
      </x:c>
      <x:c r="Y27" s="19" t="n">
        <x:f>'Assumptions'!Y40</x:f>
        <x:v>0.2</x:v>
      </x:c>
      <x:c r="Z27" s="19" t="n">
        <x:f>'Assumptions'!Z40</x:f>
        <x:v>0.2</x:v>
      </x:c>
      <x:c r="AA27" s="19" t="n">
        <x:f>'Assumptions'!AA40</x:f>
        <x:v>0.2</x:v>
      </x:c>
      <x:c r="AB27" s="19" t="n">
        <x:f>'Assumptions'!AB40</x:f>
        <x:v>0.2</x:v>
      </x:c>
      <x:c r="AC27" s="19" t="n">
        <x:f>'Assumptions'!AC40</x:f>
        <x:v>0.2</x:v>
      </x:c>
      <x:c r="AD27" s="19" t="n">
        <x:f>'Assumptions'!AD40</x:f>
        <x:v>0.2</x:v>
      </x:c>
      <x:c r="AE27" s="19" t="n">
        <x:f>'Assumptions'!AE40</x:f>
        <x:v>0.2</x:v>
      </x:c>
      <x:c r="AF27" s="19" t="n">
        <x:f>'Assumptions'!AF40</x:f>
        <x:v>0.2</x:v>
      </x:c>
      <x:c r="AG27" s="19" t="n">
        <x:f>'Assumptions'!AG40</x:f>
        <x:v>0.2</x:v>
      </x:c>
      <x:c r="AH27" s="19" t="n">
        <x:f>'Assumptions'!AH40</x:f>
        <x:v>0.2</x:v>
      </x:c>
      <x:c r="AI27" s="19" t="n">
        <x:f>'Assumptions'!AI40</x:f>
        <x:v>0.2</x:v>
      </x:c>
      <x:c r="AJ27" s="19" t="n">
        <x:f>'Assumptions'!AJ40</x:f>
        <x:v>0.2</x:v>
      </x:c>
      <x:c r="AK27" s="19" t="n">
        <x:f>'Assumptions'!AK40</x:f>
        <x:v>0.2</x:v>
      </x:c>
      <x:c r="AL27" s="19" t="n">
        <x:f>'Assumptions'!AL40</x:f>
        <x:v>0.2</x:v>
      </x:c>
      <x:c r="AM27" s="19" t="n">
        <x:f>'Assumptions'!AM40</x:f>
        <x:v>0.2</x:v>
      </x:c>
    </x:row>
    <x:row r="28" ht="21" customHeight="1">
      <x:c r="A28" s="1"/>
      <x:c r="B28" s="1"/>
      <x:c r="C28" s="1" t="str">
        <x:v>Cash cost of revenue</x:v>
      </x:c>
      <x:c r="D28" s="2" t="n">
        <x:f>D14*D27</x:f>
        <x:v>10000</x:v>
      </x:c>
      <x:c r="E28" s="2" t="n">
        <x:f>E14*E27</x:f>
        <x:v>10000</x:v>
      </x:c>
      <x:c r="F28" s="2" t="n">
        <x:f>F14*F27</x:f>
        <x:v>10000</x:v>
      </x:c>
      <x:c r="G28" s="2" t="n">
        <x:f>G14*G27</x:f>
        <x:v>15000</x:v>
      </x:c>
      <x:c r="H28" s="2" t="n">
        <x:f>H14*H27</x:f>
        <x:v>15000</x:v>
      </x:c>
      <x:c r="I28" s="2" t="n">
        <x:f>I14*I27</x:f>
        <x:v>15000</x:v>
      </x:c>
      <x:c r="J28" s="2" t="n">
        <x:f>J14*J27</x:f>
        <x:v>20000</x:v>
      </x:c>
      <x:c r="K28" s="2" t="n">
        <x:f>K14*K27</x:f>
        <x:v>20000</x:v>
      </x:c>
      <x:c r="L28" s="2" t="n">
        <x:f>L14*L27</x:f>
        <x:v>20000</x:v>
      </x:c>
      <x:c r="M28" s="2" t="n">
        <x:f>M14*M27</x:f>
        <x:v>20000</x:v>
      </x:c>
      <x:c r="N28" s="2" t="n">
        <x:f>N14*N27</x:f>
        <x:v>20000</x:v>
      </x:c>
      <x:c r="O28" s="2" t="n">
        <x:f>O14*O27</x:f>
        <x:v>20000</x:v>
      </x:c>
      <x:c r="P28" s="2" t="n">
        <x:f>P14*P27</x:f>
        <x:v>20000</x:v>
      </x:c>
      <x:c r="Q28" s="2" t="n">
        <x:f>Q14*Q27</x:f>
        <x:v>20000</x:v>
      </x:c>
      <x:c r="R28" s="2" t="n">
        <x:f>R14*R27</x:f>
        <x:v>20000</x:v>
      </x:c>
      <x:c r="S28" s="2" t="n">
        <x:f>S14*S27</x:f>
        <x:v>20000</x:v>
      </x:c>
      <x:c r="T28" s="2" t="n">
        <x:f>T14*T27</x:f>
        <x:v>20000</x:v>
      </x:c>
      <x:c r="U28" s="2" t="n">
        <x:f>U14*U27</x:f>
        <x:v>20000</x:v>
      </x:c>
      <x:c r="V28" s="2" t="n">
        <x:f>V14*V27</x:f>
        <x:v>20000</x:v>
      </x:c>
      <x:c r="W28" s="2" t="n">
        <x:f>W14*W27</x:f>
        <x:v>20000</x:v>
      </x:c>
      <x:c r="X28" s="2" t="n">
        <x:f>X14*X27</x:f>
        <x:v>20000</x:v>
      </x:c>
      <x:c r="Y28" s="2" t="n">
        <x:f>Y14*Y27</x:f>
        <x:v>20000</x:v>
      </x:c>
      <x:c r="Z28" s="2" t="n">
        <x:f>Z14*Z27</x:f>
        <x:v>20000</x:v>
      </x:c>
      <x:c r="AA28" s="2" t="n">
        <x:f>AA14*AA27</x:f>
        <x:v>20000</x:v>
      </x:c>
      <x:c r="AB28" s="2" t="n">
        <x:f>AB14*AB27</x:f>
        <x:v>20000</x:v>
      </x:c>
      <x:c r="AC28" s="2" t="n">
        <x:f>AC14*AC27</x:f>
        <x:v>20000</x:v>
      </x:c>
      <x:c r="AD28" s="2" t="n">
        <x:f>AD14*AD27</x:f>
        <x:v>20000</x:v>
      </x:c>
      <x:c r="AE28" s="2" t="n">
        <x:f>AE14*AE27</x:f>
        <x:v>20000</x:v>
      </x:c>
      <x:c r="AF28" s="2" t="n">
        <x:f>AF14*AF27</x:f>
        <x:v>20000</x:v>
      </x:c>
      <x:c r="AG28" s="2" t="n">
        <x:f>AG14*AG27</x:f>
        <x:v>20000</x:v>
      </x:c>
      <x:c r="AH28" s="2" t="n">
        <x:f>AH14*AH27</x:f>
        <x:v>20000</x:v>
      </x:c>
      <x:c r="AI28" s="2" t="n">
        <x:f>AI14*AI27</x:f>
        <x:v>20000</x:v>
      </x:c>
      <x:c r="AJ28" s="2" t="n">
        <x:f>AJ14*AJ27</x:f>
        <x:v>20000</x:v>
      </x:c>
      <x:c r="AK28" s="2" t="n">
        <x:f>AK14*AK27</x:f>
        <x:v>20000</x:v>
      </x:c>
      <x:c r="AL28" s="2" t="n">
        <x:f>AL14*AL27</x:f>
        <x:v>20000</x:v>
      </x:c>
      <x:c r="AM28" s="2" t="n">
        <x:f>AM14*AM27</x:f>
        <x:v>20000</x:v>
      </x:c>
    </x:row>
    <x:row r="29" ht="21" customHeight="1">
      <x:c r="A29" s="1"/>
      <x:c r="B29" s="1"/>
      <x:c r="C29" s="1" t="str">
        <x:v>Sales and marketing cash</x:v>
      </x:c>
      <x:c r="D29" s="14" t="n">
        <x:f>'Assumptions'!D44</x:f>
        <x:v>30000</x:v>
      </x:c>
      <x:c r="E29" s="14" t="n">
        <x:f>'Assumptions'!E44</x:f>
        <x:v>30000</x:v>
      </x:c>
      <x:c r="F29" s="14" t="n">
        <x:f>'Assumptions'!F44</x:f>
        <x:v>30000</x:v>
      </x:c>
      <x:c r="G29" s="14" t="n">
        <x:f>'Assumptions'!G44</x:f>
        <x:v>45000</x:v>
      </x:c>
      <x:c r="H29" s="14" t="n">
        <x:f>'Assumptions'!H44</x:f>
        <x:v>45000</x:v>
      </x:c>
      <x:c r="I29" s="14" t="n">
        <x:f>'Assumptions'!I44</x:f>
        <x:v>45000</x:v>
      </x:c>
      <x:c r="J29" s="14" t="n">
        <x:f>'Assumptions'!J44</x:f>
        <x:v>60000</x:v>
      </x:c>
      <x:c r="K29" s="14" t="n">
        <x:f>'Assumptions'!K44</x:f>
        <x:v>60000</x:v>
      </x:c>
      <x:c r="L29" s="14" t="n">
        <x:f>'Assumptions'!L44</x:f>
        <x:v>60000</x:v>
      </x:c>
      <x:c r="M29" s="14" t="n">
        <x:f>'Assumptions'!M44</x:f>
        <x:v>60000</x:v>
      </x:c>
      <x:c r="N29" s="14" t="n">
        <x:f>'Assumptions'!N44</x:f>
        <x:v>60000</x:v>
      </x:c>
      <x:c r="O29" s="14" t="n">
        <x:f>'Assumptions'!O44</x:f>
        <x:v>60000</x:v>
      </x:c>
      <x:c r="P29" s="14" t="n">
        <x:f>'Assumptions'!P44</x:f>
        <x:v>60000</x:v>
      </x:c>
      <x:c r="Q29" s="14" t="n">
        <x:f>'Assumptions'!Q44</x:f>
        <x:v>60000</x:v>
      </x:c>
      <x:c r="R29" s="14" t="n">
        <x:f>'Assumptions'!R44</x:f>
        <x:v>60000</x:v>
      </x:c>
      <x:c r="S29" s="14" t="n">
        <x:f>'Assumptions'!S44</x:f>
        <x:v>60000</x:v>
      </x:c>
      <x:c r="T29" s="14" t="n">
        <x:f>'Assumptions'!T44</x:f>
        <x:v>60000</x:v>
      </x:c>
      <x:c r="U29" s="14" t="n">
        <x:f>'Assumptions'!U44</x:f>
        <x:v>60000</x:v>
      </x:c>
      <x:c r="V29" s="14" t="n">
        <x:f>'Assumptions'!V44</x:f>
        <x:v>60000</x:v>
      </x:c>
      <x:c r="W29" s="14" t="n">
        <x:f>'Assumptions'!W44</x:f>
        <x:v>60000</x:v>
      </x:c>
      <x:c r="X29" s="14" t="n">
        <x:f>'Assumptions'!X44</x:f>
        <x:v>60000</x:v>
      </x:c>
      <x:c r="Y29" s="14" t="n">
        <x:f>'Assumptions'!Y44</x:f>
        <x:v>60000</x:v>
      </x:c>
      <x:c r="Z29" s="14" t="n">
        <x:f>'Assumptions'!Z44</x:f>
        <x:v>60000</x:v>
      </x:c>
      <x:c r="AA29" s="14" t="n">
        <x:f>'Assumptions'!AA44</x:f>
        <x:v>60000</x:v>
      </x:c>
      <x:c r="AB29" s="14" t="n">
        <x:f>'Assumptions'!AB44</x:f>
        <x:v>60000</x:v>
      </x:c>
      <x:c r="AC29" s="14" t="n">
        <x:f>'Assumptions'!AC44</x:f>
        <x:v>60000</x:v>
      </x:c>
      <x:c r="AD29" s="14" t="n">
        <x:f>'Assumptions'!AD44</x:f>
        <x:v>60000</x:v>
      </x:c>
      <x:c r="AE29" s="14" t="n">
        <x:f>'Assumptions'!AE44</x:f>
        <x:v>60000</x:v>
      </x:c>
      <x:c r="AF29" s="14" t="n">
        <x:f>'Assumptions'!AF44</x:f>
        <x:v>60000</x:v>
      </x:c>
      <x:c r="AG29" s="14" t="n">
        <x:f>'Assumptions'!AG44</x:f>
        <x:v>60000</x:v>
      </x:c>
      <x:c r="AH29" s="14" t="n">
        <x:f>'Assumptions'!AH44</x:f>
        <x:v>60000</x:v>
      </x:c>
      <x:c r="AI29" s="14" t="n">
        <x:f>'Assumptions'!AI44</x:f>
        <x:v>60000</x:v>
      </x:c>
      <x:c r="AJ29" s="14" t="n">
        <x:f>'Assumptions'!AJ44</x:f>
        <x:v>60000</x:v>
      </x:c>
      <x:c r="AK29" s="14" t="n">
        <x:f>'Assumptions'!AK44</x:f>
        <x:v>60000</x:v>
      </x:c>
      <x:c r="AL29" s="14" t="n">
        <x:f>'Assumptions'!AL44</x:f>
        <x:v>60000</x:v>
      </x:c>
      <x:c r="AM29" s="14" t="n">
        <x:f>'Assumptions'!AM44</x:f>
        <x:v>60000</x:v>
      </x:c>
    </x:row>
    <x:row r="30" ht="21" customHeight="1">
      <x:c r="A30" s="1"/>
      <x:c r="B30" s="1"/>
      <x:c r="C30" s="1" t="str">
        <x:v>Other operating cash</x:v>
      </x:c>
      <x:c r="D30" s="14" t="n">
        <x:f>'Assumptions'!D48</x:f>
        <x:v>40000</x:v>
      </x:c>
      <x:c r="E30" s="14" t="n">
        <x:f>'Assumptions'!E48</x:f>
        <x:v>40000</x:v>
      </x:c>
      <x:c r="F30" s="14" t="n">
        <x:f>'Assumptions'!F48</x:f>
        <x:v>40000</x:v>
      </x:c>
      <x:c r="G30" s="14" t="n">
        <x:f>'Assumptions'!G48</x:f>
        <x:v>50000</x:v>
      </x:c>
      <x:c r="H30" s="14" t="n">
        <x:f>'Assumptions'!H48</x:f>
        <x:v>50000</x:v>
      </x:c>
      <x:c r="I30" s="14" t="n">
        <x:f>'Assumptions'!I48</x:f>
        <x:v>50000</x:v>
      </x:c>
      <x:c r="J30" s="14" t="n">
        <x:f>'Assumptions'!J48</x:f>
        <x:v>60000</x:v>
      </x:c>
      <x:c r="K30" s="14" t="n">
        <x:f>'Assumptions'!K48</x:f>
        <x:v>60000</x:v>
      </x:c>
      <x:c r="L30" s="14" t="n">
        <x:f>'Assumptions'!L48</x:f>
        <x:v>60000</x:v>
      </x:c>
      <x:c r="M30" s="14" t="n">
        <x:f>'Assumptions'!M48</x:f>
        <x:v>60000</x:v>
      </x:c>
      <x:c r="N30" s="14" t="n">
        <x:f>'Assumptions'!N48</x:f>
        <x:v>60000</x:v>
      </x:c>
      <x:c r="O30" s="14" t="n">
        <x:f>'Assumptions'!O48</x:f>
        <x:v>60000</x:v>
      </x:c>
      <x:c r="P30" s="14" t="n">
        <x:f>'Assumptions'!P48</x:f>
        <x:v>60000</x:v>
      </x:c>
      <x:c r="Q30" s="14" t="n">
        <x:f>'Assumptions'!Q48</x:f>
        <x:v>60000</x:v>
      </x:c>
      <x:c r="R30" s="14" t="n">
        <x:f>'Assumptions'!R48</x:f>
        <x:v>60000</x:v>
      </x:c>
      <x:c r="S30" s="14" t="n">
        <x:f>'Assumptions'!S48</x:f>
        <x:v>60000</x:v>
      </x:c>
      <x:c r="T30" s="14" t="n">
        <x:f>'Assumptions'!T48</x:f>
        <x:v>60000</x:v>
      </x:c>
      <x:c r="U30" s="14" t="n">
        <x:f>'Assumptions'!U48</x:f>
        <x:v>60000</x:v>
      </x:c>
      <x:c r="V30" s="14" t="n">
        <x:f>'Assumptions'!V48</x:f>
        <x:v>60000</x:v>
      </x:c>
      <x:c r="W30" s="14" t="n">
        <x:f>'Assumptions'!W48</x:f>
        <x:v>60000</x:v>
      </x:c>
      <x:c r="X30" s="14" t="n">
        <x:f>'Assumptions'!X48</x:f>
        <x:v>60000</x:v>
      </x:c>
      <x:c r="Y30" s="14" t="n">
        <x:f>'Assumptions'!Y48</x:f>
        <x:v>60000</x:v>
      </x:c>
      <x:c r="Z30" s="14" t="n">
        <x:f>'Assumptions'!Z48</x:f>
        <x:v>60000</x:v>
      </x:c>
      <x:c r="AA30" s="14" t="n">
        <x:f>'Assumptions'!AA48</x:f>
        <x:v>60000</x:v>
      </x:c>
      <x:c r="AB30" s="14" t="n">
        <x:f>'Assumptions'!AB48</x:f>
        <x:v>60000</x:v>
      </x:c>
      <x:c r="AC30" s="14" t="n">
        <x:f>'Assumptions'!AC48</x:f>
        <x:v>60000</x:v>
      </x:c>
      <x:c r="AD30" s="14" t="n">
        <x:f>'Assumptions'!AD48</x:f>
        <x:v>60000</x:v>
      </x:c>
      <x:c r="AE30" s="14" t="n">
        <x:f>'Assumptions'!AE48</x:f>
        <x:v>60000</x:v>
      </x:c>
      <x:c r="AF30" s="14" t="n">
        <x:f>'Assumptions'!AF48</x:f>
        <x:v>60000</x:v>
      </x:c>
      <x:c r="AG30" s="14" t="n">
        <x:f>'Assumptions'!AG48</x:f>
        <x:v>60000</x:v>
      </x:c>
      <x:c r="AH30" s="14" t="n">
        <x:f>'Assumptions'!AH48</x:f>
        <x:v>60000</x:v>
      </x:c>
      <x:c r="AI30" s="14" t="n">
        <x:f>'Assumptions'!AI48</x:f>
        <x:v>60000</x:v>
      </x:c>
      <x:c r="AJ30" s="14" t="n">
        <x:f>'Assumptions'!AJ48</x:f>
        <x:v>60000</x:v>
      </x:c>
      <x:c r="AK30" s="14" t="n">
        <x:f>'Assumptions'!AK48</x:f>
        <x:v>60000</x:v>
      </x:c>
      <x:c r="AL30" s="14" t="n">
        <x:f>'Assumptions'!AL48</x:f>
        <x:v>60000</x:v>
      </x:c>
      <x:c r="AM30" s="14" t="n">
        <x:f>'Assumptions'!AM48</x:f>
        <x:v>60000</x:v>
      </x:c>
    </x:row>
    <x:row r="31" ht="21" customHeight="1">
      <x:c r="A31" s="1"/>
      <x:c r="B31" s="1"/>
      <x:c r="C31" s="1" t="str">
        <x:v>One-time cash spend</x:v>
      </x:c>
      <x:c r="D31" s="14" t="n">
        <x:f>'Assumptions'!D52</x:f>
        <x:v>0</x:v>
      </x:c>
      <x:c r="E31" s="14" t="n">
        <x:f>'Assumptions'!E52</x:f>
        <x:v>0</x:v>
      </x:c>
      <x:c r="F31" s="14" t="n">
        <x:f>'Assumptions'!F52</x:f>
        <x:v>0</x:v>
      </x:c>
      <x:c r="G31" s="14" t="n">
        <x:f>'Assumptions'!G52</x:f>
        <x:v>0</x:v>
      </x:c>
      <x:c r="H31" s="14" t="n">
        <x:f>'Assumptions'!H52</x:f>
        <x:v>0</x:v>
      </x:c>
      <x:c r="I31" s="14" t="n">
        <x:f>'Assumptions'!I52</x:f>
        <x:v>0</x:v>
      </x:c>
      <x:c r="J31" s="14" t="n">
        <x:f>'Assumptions'!J52</x:f>
        <x:v>0</x:v>
      </x:c>
      <x:c r="K31" s="14" t="n">
        <x:f>'Assumptions'!K52</x:f>
        <x:v>0</x:v>
      </x:c>
      <x:c r="L31" s="14" t="n">
        <x:f>'Assumptions'!L52</x:f>
        <x:v>0</x:v>
      </x:c>
      <x:c r="M31" s="14" t="n">
        <x:f>'Assumptions'!M52</x:f>
        <x:v>0</x:v>
      </x:c>
      <x:c r="N31" s="14" t="n">
        <x:f>'Assumptions'!N52</x:f>
        <x:v>0</x:v>
      </x:c>
      <x:c r="O31" s="14" t="n">
        <x:f>'Assumptions'!O52</x:f>
        <x:v>0</x:v>
      </x:c>
      <x:c r="P31" s="14" t="n">
        <x:f>'Assumptions'!P52</x:f>
        <x:v>0</x:v>
      </x:c>
      <x:c r="Q31" s="14" t="n">
        <x:f>'Assumptions'!Q52</x:f>
        <x:v>0</x:v>
      </x:c>
      <x:c r="R31" s="14" t="n">
        <x:f>'Assumptions'!R52</x:f>
        <x:v>0</x:v>
      </x:c>
      <x:c r="S31" s="14" t="n">
        <x:f>'Assumptions'!S52</x:f>
        <x:v>0</x:v>
      </x:c>
      <x:c r="T31" s="14" t="n">
        <x:f>'Assumptions'!T52</x:f>
        <x:v>0</x:v>
      </x:c>
      <x:c r="U31" s="14" t="n">
        <x:f>'Assumptions'!U52</x:f>
        <x:v>0</x:v>
      </x:c>
      <x:c r="V31" s="14" t="n">
        <x:f>'Assumptions'!V52</x:f>
        <x:v>0</x:v>
      </x:c>
      <x:c r="W31" s="14" t="n">
        <x:f>'Assumptions'!W52</x:f>
        <x:v>0</x:v>
      </x:c>
      <x:c r="X31" s="14" t="n">
        <x:f>'Assumptions'!X52</x:f>
        <x:v>0</x:v>
      </x:c>
      <x:c r="Y31" s="14" t="n">
        <x:f>'Assumptions'!Y52</x:f>
        <x:v>0</x:v>
      </x:c>
      <x:c r="Z31" s="14" t="n">
        <x:f>'Assumptions'!Z52</x:f>
        <x:v>0</x:v>
      </x:c>
      <x:c r="AA31" s="14" t="n">
        <x:f>'Assumptions'!AA52</x:f>
        <x:v>0</x:v>
      </x:c>
      <x:c r="AB31" s="14" t="n">
        <x:f>'Assumptions'!AB52</x:f>
        <x:v>0</x:v>
      </x:c>
      <x:c r="AC31" s="14" t="n">
        <x:f>'Assumptions'!AC52</x:f>
        <x:v>0</x:v>
      </x:c>
      <x:c r="AD31" s="14" t="n">
        <x:f>'Assumptions'!AD52</x:f>
        <x:v>0</x:v>
      </x:c>
      <x:c r="AE31" s="14" t="n">
        <x:f>'Assumptions'!AE52</x:f>
        <x:v>0</x:v>
      </x:c>
      <x:c r="AF31" s="14" t="n">
        <x:f>'Assumptions'!AF52</x:f>
        <x:v>0</x:v>
      </x:c>
      <x:c r="AG31" s="14" t="n">
        <x:f>'Assumptions'!AG52</x:f>
        <x:v>0</x:v>
      </x:c>
      <x:c r="AH31" s="14" t="n">
        <x:f>'Assumptions'!AH52</x:f>
        <x:v>0</x:v>
      </x:c>
      <x:c r="AI31" s="14" t="n">
        <x:f>'Assumptions'!AI52</x:f>
        <x:v>0</x:v>
      </x:c>
      <x:c r="AJ31" s="14" t="n">
        <x:f>'Assumptions'!AJ52</x:f>
        <x:v>0</x:v>
      </x:c>
      <x:c r="AK31" s="14" t="n">
        <x:f>'Assumptions'!AK52</x:f>
        <x:v>0</x:v>
      </x:c>
      <x:c r="AL31" s="14" t="n">
        <x:f>'Assumptions'!AL52</x:f>
        <x:v>0</x:v>
      </x:c>
      <x:c r="AM31" s="14" t="n">
        <x:f>'Assumptions'!AM52</x:f>
        <x:v>0</x:v>
      </x:c>
    </x:row>
    <x:row r="32" ht="21" customHeight="1">
      <x:c r="A32" s="1"/>
      <x:c r="B32" s="1"/>
      <x:c r="C32" s="21" t="str">
        <x:v>Total operating cash out</x:v>
      </x:c>
      <x:c r="D32" s="22" t="n">
        <x:f>SUM(D26,D28:D31)</x:f>
        <x:v>200000</x:v>
      </x:c>
      <x:c r="E32" s="22" t="n">
        <x:f>SUM(E26,E28:E31)</x:f>
        <x:v>200000</x:v>
      </x:c>
      <x:c r="F32" s="22" t="n">
        <x:f>SUM(F26,F28:F31)</x:f>
        <x:v>200000</x:v>
      </x:c>
      <x:c r="G32" s="22" t="n">
        <x:f>SUM(G26,G28:G31)</x:f>
        <x:v>275000</x:v>
      </x:c>
      <x:c r="H32" s="22" t="n">
        <x:f>SUM(H26,H28:H31)</x:f>
        <x:v>275000</x:v>
      </x:c>
      <x:c r="I32" s="22" t="n">
        <x:f>SUM(I26,I28:I31)</x:f>
        <x:v>275000</x:v>
      </x:c>
      <x:c r="J32" s="22" t="n">
        <x:f>SUM(J26,J28:J31)</x:f>
        <x:v>350000</x:v>
      </x:c>
      <x:c r="K32" s="22" t="n">
        <x:f>SUM(K26,K28:K31)</x:f>
        <x:v>350000</x:v>
      </x:c>
      <x:c r="L32" s="22" t="n">
        <x:f>SUM(L26,L28:L31)</x:f>
        <x:v>350000</x:v>
      </x:c>
      <x:c r="M32" s="22" t="n">
        <x:f>SUM(M26,M28:M31)</x:f>
        <x:v>350000</x:v>
      </x:c>
      <x:c r="N32" s="22" t="n">
        <x:f>SUM(N26,N28:N31)</x:f>
        <x:v>350000</x:v>
      </x:c>
      <x:c r="O32" s="22" t="n">
        <x:f>SUM(O26,O28:O31)</x:f>
        <x:v>350000</x:v>
      </x:c>
      <x:c r="P32" s="22" t="n">
        <x:f>SUM(P26,P28:P31)</x:f>
        <x:v>350000</x:v>
      </x:c>
      <x:c r="Q32" s="22" t="n">
        <x:f>SUM(Q26,Q28:Q31)</x:f>
        <x:v>350000</x:v>
      </x:c>
      <x:c r="R32" s="22" t="n">
        <x:f>SUM(R26,R28:R31)</x:f>
        <x:v>350000</x:v>
      </x:c>
      <x:c r="S32" s="22" t="n">
        <x:f>SUM(S26,S28:S31)</x:f>
        <x:v>350000</x:v>
      </x:c>
      <x:c r="T32" s="22" t="n">
        <x:f>SUM(T26,T28:T31)</x:f>
        <x:v>350000</x:v>
      </x:c>
      <x:c r="U32" s="22" t="n">
        <x:f>SUM(U26,U28:U31)</x:f>
        <x:v>350000</x:v>
      </x:c>
      <x:c r="V32" s="22" t="n">
        <x:f>SUM(V26,V28:V31)</x:f>
        <x:v>350000</x:v>
      </x:c>
      <x:c r="W32" s="22" t="n">
        <x:f>SUM(W26,W28:W31)</x:f>
        <x:v>350000</x:v>
      </x:c>
      <x:c r="X32" s="22" t="n">
        <x:f>SUM(X26,X28:X31)</x:f>
        <x:v>350000</x:v>
      </x:c>
      <x:c r="Y32" s="22" t="n">
        <x:f>SUM(Y26,Y28:Y31)</x:f>
        <x:v>350000</x:v>
      </x:c>
      <x:c r="Z32" s="22" t="n">
        <x:f>SUM(Z26,Z28:Z31)</x:f>
        <x:v>350000</x:v>
      </x:c>
      <x:c r="AA32" s="22" t="n">
        <x:f>SUM(AA26,AA28:AA31)</x:f>
        <x:v>350000</x:v>
      </x:c>
      <x:c r="AB32" s="22" t="n">
        <x:f>SUM(AB26,AB28:AB31)</x:f>
        <x:v>350000</x:v>
      </x:c>
      <x:c r="AC32" s="22" t="n">
        <x:f>SUM(AC26,AC28:AC31)</x:f>
        <x:v>350000</x:v>
      </x:c>
      <x:c r="AD32" s="22" t="n">
        <x:f>SUM(AD26,AD28:AD31)</x:f>
        <x:v>350000</x:v>
      </x:c>
      <x:c r="AE32" s="22" t="n">
        <x:f>SUM(AE26,AE28:AE31)</x:f>
        <x:v>350000</x:v>
      </x:c>
      <x:c r="AF32" s="22" t="n">
        <x:f>SUM(AF26,AF28:AF31)</x:f>
        <x:v>350000</x:v>
      </x:c>
      <x:c r="AG32" s="22" t="n">
        <x:f>SUM(AG26,AG28:AG31)</x:f>
        <x:v>350000</x:v>
      </x:c>
      <x:c r="AH32" s="22" t="n">
        <x:f>SUM(AH26,AH28:AH31)</x:f>
        <x:v>350000</x:v>
      </x:c>
      <x:c r="AI32" s="22" t="n">
        <x:f>SUM(AI26,AI28:AI31)</x:f>
        <x:v>350000</x:v>
      </x:c>
      <x:c r="AJ32" s="22" t="n">
        <x:f>SUM(AJ26,AJ28:AJ31)</x:f>
        <x:v>350000</x:v>
      </x:c>
      <x:c r="AK32" s="22" t="n">
        <x:f>SUM(AK26,AK28:AK31)</x:f>
        <x:v>350000</x:v>
      </x:c>
      <x:c r="AL32" s="22" t="n">
        <x:f>SUM(AL26,AL28:AL31)</x:f>
        <x:v>350000</x:v>
      </x:c>
      <x:c r="AM32" s="22" t="n">
        <x:f>SUM(AM26,AM28:AM31)</x:f>
        <x:v>350000</x:v>
      </x:c>
    </x:row>
    <x:row r="33" ht="21" customHeight="1">
      <x:c r="A33" s="1"/>
      <x:c r="B33" s="1"/>
      <x:c r="C33" s="21" t="str">
        <x:v>Net operating cash burn</x:v>
      </x:c>
      <x:c r="D33" s="22" t="n">
        <x:f>D32-D17</x:f>
        <x:v>150000</x:v>
      </x:c>
      <x:c r="E33" s="22" t="n">
        <x:f>E32-E17</x:f>
        <x:v>150000</x:v>
      </x:c>
      <x:c r="F33" s="22" t="n">
        <x:f>F32-F17</x:f>
        <x:v>150000</x:v>
      </x:c>
      <x:c r="G33" s="22" t="n">
        <x:f>G32-G17</x:f>
        <x:v>200000</x:v>
      </x:c>
      <x:c r="H33" s="22" t="n">
        <x:f>H32-H17</x:f>
        <x:v>200000</x:v>
      </x:c>
      <x:c r="I33" s="22" t="n">
        <x:f>I32-I17</x:f>
        <x:v>200000</x:v>
      </x:c>
      <x:c r="J33" s="22" t="n">
        <x:f>J32-J17</x:f>
        <x:v>250000</x:v>
      </x:c>
      <x:c r="K33" s="22" t="n">
        <x:f>K32-K17</x:f>
        <x:v>250000</x:v>
      </x:c>
      <x:c r="L33" s="22" t="n">
        <x:f>L32-L17</x:f>
        <x:v>250000</x:v>
      </x:c>
      <x:c r="M33" s="22" t="n">
        <x:f>M32-M17</x:f>
        <x:v>250000</x:v>
      </x:c>
      <x:c r="N33" s="22" t="n">
        <x:f>N32-N17</x:f>
        <x:v>250000</x:v>
      </x:c>
      <x:c r="O33" s="22" t="n">
        <x:f>O32-O17</x:f>
        <x:v>250000</x:v>
      </x:c>
      <x:c r="P33" s="22" t="n">
        <x:f>P32-P17</x:f>
        <x:v>250000</x:v>
      </x:c>
      <x:c r="Q33" s="22" t="n">
        <x:f>Q32-Q17</x:f>
        <x:v>250000</x:v>
      </x:c>
      <x:c r="R33" s="22" t="n">
        <x:f>R32-R17</x:f>
        <x:v>250000</x:v>
      </x:c>
      <x:c r="S33" s="22" t="n">
        <x:f>S32-S17</x:f>
        <x:v>250000</x:v>
      </x:c>
      <x:c r="T33" s="22" t="n">
        <x:f>T32-T17</x:f>
        <x:v>250000</x:v>
      </x:c>
      <x:c r="U33" s="22" t="n">
        <x:f>U32-U17</x:f>
        <x:v>250000</x:v>
      </x:c>
      <x:c r="V33" s="22" t="n">
        <x:f>V32-V17</x:f>
        <x:v>250000</x:v>
      </x:c>
      <x:c r="W33" s="22" t="n">
        <x:f>W32-W17</x:f>
        <x:v>250000</x:v>
      </x:c>
      <x:c r="X33" s="22" t="n">
        <x:f>X32-X17</x:f>
        <x:v>250000</x:v>
      </x:c>
      <x:c r="Y33" s="22" t="n">
        <x:f>Y32-Y17</x:f>
        <x:v>250000</x:v>
      </x:c>
      <x:c r="Z33" s="22" t="n">
        <x:f>Z32-Z17</x:f>
        <x:v>250000</x:v>
      </x:c>
      <x:c r="AA33" s="22" t="n">
        <x:f>AA32-AA17</x:f>
        <x:v>250000</x:v>
      </x:c>
      <x:c r="AB33" s="22" t="n">
        <x:f>AB32-AB17</x:f>
        <x:v>250000</x:v>
      </x:c>
      <x:c r="AC33" s="22" t="n">
        <x:f>AC32-AC17</x:f>
        <x:v>250000</x:v>
      </x:c>
      <x:c r="AD33" s="22" t="n">
        <x:f>AD32-AD17</x:f>
        <x:v>250000</x:v>
      </x:c>
      <x:c r="AE33" s="22" t="n">
        <x:f>AE32-AE17</x:f>
        <x:v>250000</x:v>
      </x:c>
      <x:c r="AF33" s="22" t="n">
        <x:f>AF32-AF17</x:f>
        <x:v>250000</x:v>
      </x:c>
      <x:c r="AG33" s="22" t="n">
        <x:f>AG32-AG17</x:f>
        <x:v>250000</x:v>
      </x:c>
      <x:c r="AH33" s="22" t="n">
        <x:f>AH32-AH17</x:f>
        <x:v>250000</x:v>
      </x:c>
      <x:c r="AI33" s="22" t="n">
        <x:f>AI32-AI17</x:f>
        <x:v>250000</x:v>
      </x:c>
      <x:c r="AJ33" s="22" t="n">
        <x:f>AJ32-AJ17</x:f>
        <x:v>250000</x:v>
      </x:c>
      <x:c r="AK33" s="22" t="n">
        <x:f>AK32-AK17</x:f>
        <x:v>250000</x:v>
      </x:c>
      <x:c r="AL33" s="22" t="n">
        <x:f>AL32-AL17</x:f>
        <x:v>250000</x:v>
      </x:c>
      <x:c r="AM33" s="22" t="n">
        <x:f>AM32-AM17</x:f>
        <x:v>250000</x:v>
      </x:c>
    </x:row>
    <x:row r="34" ht="21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</x:row>
    <x:row r="35" ht="21" customHeight="1">
      <x:c r="A35" s="1"/>
      <x:c r="B35" s="1"/>
      <x:c r="C35" s="15" t="str">
        <x:v>Cash and financing</x:v>
      </x:c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6"/>
      <x:c r="O35" s="16"/>
      <x:c r="P35" s="16"/>
      <x:c r="Q35" s="16"/>
      <x:c r="R35" s="16"/>
      <x:c r="S35" s="16"/>
      <x:c r="T35" s="16"/>
      <x:c r="U35" s="16"/>
      <x:c r="V35" s="16"/>
      <x:c r="W35" s="16"/>
      <x:c r="X35" s="16"/>
      <x:c r="Y35" s="16"/>
      <x:c r="Z35" s="16"/>
      <x:c r="AA35" s="16"/>
      <x:c r="AB35" s="16"/>
      <x:c r="AC35" s="16"/>
      <x:c r="AD35" s="16"/>
      <x:c r="AE35" s="16"/>
      <x:c r="AF35" s="16"/>
      <x:c r="AG35" s="16"/>
      <x:c r="AH35" s="16"/>
      <x:c r="AI35" s="16"/>
      <x:c r="AJ35" s="16"/>
      <x:c r="AK35" s="16"/>
      <x:c r="AL35" s="16"/>
      <x:c r="AM35" s="16"/>
    </x:row>
    <x:row r="36" ht="21" customHeight="1">
      <x:c r="A36" s="1"/>
      <x:c r="B36" s="1"/>
      <x:c r="C36" s="1" t="str">
        <x:v>Opening cash / no new funding</x:v>
      </x:c>
      <x:c r="D36" s="14" t="n">
        <x:f>'Assumptions'!$D$7</x:f>
        <x:v>3000000</x:v>
      </x:c>
      <x:c r="E36" s="2" t="n">
        <x:f>D41</x:f>
        <x:v>2850000</x:v>
      </x:c>
      <x:c r="F36" s="2" t="n">
        <x:f>E41</x:f>
        <x:v>2700000</x:v>
      </x:c>
      <x:c r="G36" s="2" t="n">
        <x:f>F41</x:f>
        <x:v>2550000</x:v>
      </x:c>
      <x:c r="H36" s="2" t="n">
        <x:f>G41</x:f>
        <x:v>2350000</x:v>
      </x:c>
      <x:c r="I36" s="2" t="n">
        <x:f>H41</x:f>
        <x:v>2150000</x:v>
      </x:c>
      <x:c r="J36" s="2" t="n">
        <x:f>I41</x:f>
        <x:v>1950000</x:v>
      </x:c>
      <x:c r="K36" s="2" t="n">
        <x:f>J41</x:f>
        <x:v>1700000</x:v>
      </x:c>
      <x:c r="L36" s="2" t="n">
        <x:f>K41</x:f>
        <x:v>1450000</x:v>
      </x:c>
      <x:c r="M36" s="2" t="n">
        <x:f>L41</x:f>
        <x:v>1200000</x:v>
      </x:c>
      <x:c r="N36" s="2" t="n">
        <x:f>M41</x:f>
        <x:v>950000</x:v>
      </x:c>
      <x:c r="O36" s="2" t="n">
        <x:f>N41</x:f>
        <x:v>700000</x:v>
      </x:c>
      <x:c r="P36" s="2" t="n">
        <x:f>O41</x:f>
        <x:v>450000</x:v>
      </x:c>
      <x:c r="Q36" s="2" t="n">
        <x:f>P41</x:f>
        <x:v>200000</x:v>
      </x:c>
      <x:c r="R36" s="2" t="n">
        <x:f>Q41</x:f>
        <x:v>-50000</x:v>
      </x:c>
      <x:c r="S36" s="2" t="n">
        <x:f>R41</x:f>
        <x:v>-300000</x:v>
      </x:c>
      <x:c r="T36" s="2" t="n">
        <x:f>S41</x:f>
        <x:v>-550000</x:v>
      </x:c>
      <x:c r="U36" s="2" t="n">
        <x:f>T41</x:f>
        <x:v>-800000</x:v>
      </x:c>
      <x:c r="V36" s="2" t="n">
        <x:f>U41</x:f>
        <x:v>-1050000</x:v>
      </x:c>
      <x:c r="W36" s="2" t="n">
        <x:f>V41</x:f>
        <x:v>-1300000</x:v>
      </x:c>
      <x:c r="X36" s="2" t="n">
        <x:f>W41</x:f>
        <x:v>-1550000</x:v>
      </x:c>
      <x:c r="Y36" s="2" t="n">
        <x:f>X41</x:f>
        <x:v>-1800000</x:v>
      </x:c>
      <x:c r="Z36" s="2" t="n">
        <x:f>Y41</x:f>
        <x:v>-2050000</x:v>
      </x:c>
      <x:c r="AA36" s="2" t="n">
        <x:f>Z41</x:f>
        <x:v>-2300000</x:v>
      </x:c>
      <x:c r="AB36" s="2" t="n">
        <x:f>AA41</x:f>
        <x:v>-2550000</x:v>
      </x:c>
      <x:c r="AC36" s="2" t="n">
        <x:f>AB41</x:f>
        <x:v>-2800000</x:v>
      </x:c>
      <x:c r="AD36" s="2" t="n">
        <x:f>AC41</x:f>
        <x:v>-3050000</x:v>
      </x:c>
      <x:c r="AE36" s="2" t="n">
        <x:f>AD41</x:f>
        <x:v>-3300000</x:v>
      </x:c>
      <x:c r="AF36" s="2" t="n">
        <x:f>AE41</x:f>
        <x:v>-3550000</x:v>
      </x:c>
      <x:c r="AG36" s="2" t="n">
        <x:f>AF41</x:f>
        <x:v>-3800000</x:v>
      </x:c>
      <x:c r="AH36" s="2" t="n">
        <x:f>AG41</x:f>
        <x:v>-4050000</x:v>
      </x:c>
      <x:c r="AI36" s="2" t="n">
        <x:f>AH41</x:f>
        <x:v>-4300000</x:v>
      </x:c>
      <x:c r="AJ36" s="2" t="n">
        <x:f>AI41</x:f>
        <x:v>-4550000</x:v>
      </x:c>
      <x:c r="AK36" s="2" t="n">
        <x:f>AJ41</x:f>
        <x:v>-4800000</x:v>
      </x:c>
      <x:c r="AL36" s="2" t="n">
        <x:f>AK41</x:f>
        <x:v>-5050000</x:v>
      </x:c>
      <x:c r="AM36" s="2" t="n">
        <x:f>AL41</x:f>
        <x:v>-5300000</x:v>
      </x:c>
    </x:row>
    <x:row r="37" ht="21" customHeight="1">
      <x:c r="A37" s="1"/>
      <x:c r="B37" s="1"/>
      <x:c r="C37" s="1" t="str">
        <x:v>Capital expenditure</x:v>
      </x:c>
      <x:c r="D37" s="14" t="n">
        <x:f>'Assumptions'!D56</x:f>
        <x:v>0</x:v>
      </x:c>
      <x:c r="E37" s="14" t="n">
        <x:f>'Assumptions'!E56</x:f>
        <x:v>0</x:v>
      </x:c>
      <x:c r="F37" s="14" t="n">
        <x:f>'Assumptions'!F56</x:f>
        <x:v>0</x:v>
      </x:c>
      <x:c r="G37" s="14" t="n">
        <x:f>'Assumptions'!G56</x:f>
        <x:v>0</x:v>
      </x:c>
      <x:c r="H37" s="14" t="n">
        <x:f>'Assumptions'!H56</x:f>
        <x:v>0</x:v>
      </x:c>
      <x:c r="I37" s="14" t="n">
        <x:f>'Assumptions'!I56</x:f>
        <x:v>0</x:v>
      </x:c>
      <x:c r="J37" s="14" t="n">
        <x:f>'Assumptions'!J56</x:f>
        <x:v>0</x:v>
      </x:c>
      <x:c r="K37" s="14" t="n">
        <x:f>'Assumptions'!K56</x:f>
        <x:v>0</x:v>
      </x:c>
      <x:c r="L37" s="14" t="n">
        <x:f>'Assumptions'!L56</x:f>
        <x:v>0</x:v>
      </x:c>
      <x:c r="M37" s="14" t="n">
        <x:f>'Assumptions'!M56</x:f>
        <x:v>0</x:v>
      </x:c>
      <x:c r="N37" s="14" t="n">
        <x:f>'Assumptions'!N56</x:f>
        <x:v>0</x:v>
      </x:c>
      <x:c r="O37" s="14" t="n">
        <x:f>'Assumptions'!O56</x:f>
        <x:v>0</x:v>
      </x:c>
      <x:c r="P37" s="14" t="n">
        <x:f>'Assumptions'!P56</x:f>
        <x:v>0</x:v>
      </x:c>
      <x:c r="Q37" s="14" t="n">
        <x:f>'Assumptions'!Q56</x:f>
        <x:v>0</x:v>
      </x:c>
      <x:c r="R37" s="14" t="n">
        <x:f>'Assumptions'!R56</x:f>
        <x:v>0</x:v>
      </x:c>
      <x:c r="S37" s="14" t="n">
        <x:f>'Assumptions'!S56</x:f>
        <x:v>0</x:v>
      </x:c>
      <x:c r="T37" s="14" t="n">
        <x:f>'Assumptions'!T56</x:f>
        <x:v>0</x:v>
      </x:c>
      <x:c r="U37" s="14" t="n">
        <x:f>'Assumptions'!U56</x:f>
        <x:v>0</x:v>
      </x:c>
      <x:c r="V37" s="14" t="n">
        <x:f>'Assumptions'!V56</x:f>
        <x:v>0</x:v>
      </x:c>
      <x:c r="W37" s="14" t="n">
        <x:f>'Assumptions'!W56</x:f>
        <x:v>0</x:v>
      </x:c>
      <x:c r="X37" s="14" t="n">
        <x:f>'Assumptions'!X56</x:f>
        <x:v>0</x:v>
      </x:c>
      <x:c r="Y37" s="14" t="n">
        <x:f>'Assumptions'!Y56</x:f>
        <x:v>0</x:v>
      </x:c>
      <x:c r="Z37" s="14" t="n">
        <x:f>'Assumptions'!Z56</x:f>
        <x:v>0</x:v>
      </x:c>
      <x:c r="AA37" s="14" t="n">
        <x:f>'Assumptions'!AA56</x:f>
        <x:v>0</x:v>
      </x:c>
      <x:c r="AB37" s="14" t="n">
        <x:f>'Assumptions'!AB56</x:f>
        <x:v>0</x:v>
      </x:c>
      <x:c r="AC37" s="14" t="n">
        <x:f>'Assumptions'!AC56</x:f>
        <x:v>0</x:v>
      </x:c>
      <x:c r="AD37" s="14" t="n">
        <x:f>'Assumptions'!AD56</x:f>
        <x:v>0</x:v>
      </x:c>
      <x:c r="AE37" s="14" t="n">
        <x:f>'Assumptions'!AE56</x:f>
        <x:v>0</x:v>
      </x:c>
      <x:c r="AF37" s="14" t="n">
        <x:f>'Assumptions'!AF56</x:f>
        <x:v>0</x:v>
      </x:c>
      <x:c r="AG37" s="14" t="n">
        <x:f>'Assumptions'!AG56</x:f>
        <x:v>0</x:v>
      </x:c>
      <x:c r="AH37" s="14" t="n">
        <x:f>'Assumptions'!AH56</x:f>
        <x:v>0</x:v>
      </x:c>
      <x:c r="AI37" s="14" t="n">
        <x:f>'Assumptions'!AI56</x:f>
        <x:v>0</x:v>
      </x:c>
      <x:c r="AJ37" s="14" t="n">
        <x:f>'Assumptions'!AJ56</x:f>
        <x:v>0</x:v>
      </x:c>
      <x:c r="AK37" s="14" t="n">
        <x:f>'Assumptions'!AK56</x:f>
        <x:v>0</x:v>
      </x:c>
      <x:c r="AL37" s="14" t="n">
        <x:f>'Assumptions'!AL56</x:f>
        <x:v>0</x:v>
      </x:c>
      <x:c r="AM37" s="14" t="n">
        <x:f>'Assumptions'!AM56</x:f>
        <x:v>0</x:v>
      </x:c>
    </x:row>
    <x:row r="38" ht="21" customHeight="1">
      <x:c r="A38" s="1"/>
      <x:c r="B38" s="1"/>
      <x:c r="C38" s="1" t="str">
        <x:v>Debt principal paid</x:v>
      </x:c>
      <x:c r="D38" s="14" t="n">
        <x:f>'Assumptions'!D64</x:f>
        <x:v>0</x:v>
      </x:c>
      <x:c r="E38" s="14" t="n">
        <x:f>'Assumptions'!E64</x:f>
        <x:v>0</x:v>
      </x:c>
      <x:c r="F38" s="14" t="n">
        <x:f>'Assumptions'!F64</x:f>
        <x:v>0</x:v>
      </x:c>
      <x:c r="G38" s="14" t="n">
        <x:f>'Assumptions'!G64</x:f>
        <x:v>0</x:v>
      </x:c>
      <x:c r="H38" s="14" t="n">
        <x:f>'Assumptions'!H64</x:f>
        <x:v>0</x:v>
      </x:c>
      <x:c r="I38" s="14" t="n">
        <x:f>'Assumptions'!I64</x:f>
        <x:v>0</x:v>
      </x:c>
      <x:c r="J38" s="14" t="n">
        <x:f>'Assumptions'!J64</x:f>
        <x:v>0</x:v>
      </x:c>
      <x:c r="K38" s="14" t="n">
        <x:f>'Assumptions'!K64</x:f>
        <x:v>0</x:v>
      </x:c>
      <x:c r="L38" s="14" t="n">
        <x:f>'Assumptions'!L64</x:f>
        <x:v>0</x:v>
      </x:c>
      <x:c r="M38" s="14" t="n">
        <x:f>'Assumptions'!M64</x:f>
        <x:v>0</x:v>
      </x:c>
      <x:c r="N38" s="14" t="n">
        <x:f>'Assumptions'!N64</x:f>
        <x:v>0</x:v>
      </x:c>
      <x:c r="O38" s="14" t="n">
        <x:f>'Assumptions'!O64</x:f>
        <x:v>0</x:v>
      </x:c>
      <x:c r="P38" s="14" t="n">
        <x:f>'Assumptions'!P64</x:f>
        <x:v>0</x:v>
      </x:c>
      <x:c r="Q38" s="14" t="n">
        <x:f>'Assumptions'!Q64</x:f>
        <x:v>0</x:v>
      </x:c>
      <x:c r="R38" s="14" t="n">
        <x:f>'Assumptions'!R64</x:f>
        <x:v>0</x:v>
      </x:c>
      <x:c r="S38" s="14" t="n">
        <x:f>'Assumptions'!S64</x:f>
        <x:v>0</x:v>
      </x:c>
      <x:c r="T38" s="14" t="n">
        <x:f>'Assumptions'!T64</x:f>
        <x:v>0</x:v>
      </x:c>
      <x:c r="U38" s="14" t="n">
        <x:f>'Assumptions'!U64</x:f>
        <x:v>0</x:v>
      </x:c>
      <x:c r="V38" s="14" t="n">
        <x:f>'Assumptions'!V64</x:f>
        <x:v>0</x:v>
      </x:c>
      <x:c r="W38" s="14" t="n">
        <x:f>'Assumptions'!W64</x:f>
        <x:v>0</x:v>
      </x:c>
      <x:c r="X38" s="14" t="n">
        <x:f>'Assumptions'!X64</x:f>
        <x:v>0</x:v>
      </x:c>
      <x:c r="Y38" s="14" t="n">
        <x:f>'Assumptions'!Y64</x:f>
        <x:v>0</x:v>
      </x:c>
      <x:c r="Z38" s="14" t="n">
        <x:f>'Assumptions'!Z64</x:f>
        <x:v>0</x:v>
      </x:c>
      <x:c r="AA38" s="14" t="n">
        <x:f>'Assumptions'!AA64</x:f>
        <x:v>0</x:v>
      </x:c>
      <x:c r="AB38" s="14" t="n">
        <x:f>'Assumptions'!AB64</x:f>
        <x:v>0</x:v>
      </x:c>
      <x:c r="AC38" s="14" t="n">
        <x:f>'Assumptions'!AC64</x:f>
        <x:v>0</x:v>
      </x:c>
      <x:c r="AD38" s="14" t="n">
        <x:f>'Assumptions'!AD64</x:f>
        <x:v>0</x:v>
      </x:c>
      <x:c r="AE38" s="14" t="n">
        <x:f>'Assumptions'!AE64</x:f>
        <x:v>0</x:v>
      </x:c>
      <x:c r="AF38" s="14" t="n">
        <x:f>'Assumptions'!AF64</x:f>
        <x:v>0</x:v>
      </x:c>
      <x:c r="AG38" s="14" t="n">
        <x:f>'Assumptions'!AG64</x:f>
        <x:v>0</x:v>
      </x:c>
      <x:c r="AH38" s="14" t="n">
        <x:f>'Assumptions'!AH64</x:f>
        <x:v>0</x:v>
      </x:c>
      <x:c r="AI38" s="14" t="n">
        <x:f>'Assumptions'!AI64</x:f>
        <x:v>0</x:v>
      </x:c>
      <x:c r="AJ38" s="14" t="n">
        <x:f>'Assumptions'!AJ64</x:f>
        <x:v>0</x:v>
      </x:c>
      <x:c r="AK38" s="14" t="n">
        <x:f>'Assumptions'!AK64</x:f>
        <x:v>0</x:v>
      </x:c>
      <x:c r="AL38" s="14" t="n">
        <x:f>'Assumptions'!AL64</x:f>
        <x:v>0</x:v>
      </x:c>
      <x:c r="AM38" s="14" t="n">
        <x:f>'Assumptions'!AM64</x:f>
        <x:v>0</x:v>
      </x:c>
    </x:row>
    <x:row r="39" ht="21" customHeight="1">
      <x:c r="A39" s="1"/>
      <x:c r="B39" s="1"/>
      <x:c r="C39" s="1" t="str">
        <x:v>Interest and other cash payments</x:v>
      </x:c>
      <x:c r="D39" s="14" t="n">
        <x:f>'Assumptions'!D68</x:f>
        <x:v>0</x:v>
      </x:c>
      <x:c r="E39" s="14" t="n">
        <x:f>'Assumptions'!E68</x:f>
        <x:v>0</x:v>
      </x:c>
      <x:c r="F39" s="14" t="n">
        <x:f>'Assumptions'!F68</x:f>
        <x:v>0</x:v>
      </x:c>
      <x:c r="G39" s="14" t="n">
        <x:f>'Assumptions'!G68</x:f>
        <x:v>0</x:v>
      </x:c>
      <x:c r="H39" s="14" t="n">
        <x:f>'Assumptions'!H68</x:f>
        <x:v>0</x:v>
      </x:c>
      <x:c r="I39" s="14" t="n">
        <x:f>'Assumptions'!I68</x:f>
        <x:v>0</x:v>
      </x:c>
      <x:c r="J39" s="14" t="n">
        <x:f>'Assumptions'!J68</x:f>
        <x:v>0</x:v>
      </x:c>
      <x:c r="K39" s="14" t="n">
        <x:f>'Assumptions'!K68</x:f>
        <x:v>0</x:v>
      </x:c>
      <x:c r="L39" s="14" t="n">
        <x:f>'Assumptions'!L68</x:f>
        <x:v>0</x:v>
      </x:c>
      <x:c r="M39" s="14" t="n">
        <x:f>'Assumptions'!M68</x:f>
        <x:v>0</x:v>
      </x:c>
      <x:c r="N39" s="14" t="n">
        <x:f>'Assumptions'!N68</x:f>
        <x:v>0</x:v>
      </x:c>
      <x:c r="O39" s="14" t="n">
        <x:f>'Assumptions'!O68</x:f>
        <x:v>0</x:v>
      </x:c>
      <x:c r="P39" s="14" t="n">
        <x:f>'Assumptions'!P68</x:f>
        <x:v>0</x:v>
      </x:c>
      <x:c r="Q39" s="14" t="n">
        <x:f>'Assumptions'!Q68</x:f>
        <x:v>0</x:v>
      </x:c>
      <x:c r="R39" s="14" t="n">
        <x:f>'Assumptions'!R68</x:f>
        <x:v>0</x:v>
      </x:c>
      <x:c r="S39" s="14" t="n">
        <x:f>'Assumptions'!S68</x:f>
        <x:v>0</x:v>
      </x:c>
      <x:c r="T39" s="14" t="n">
        <x:f>'Assumptions'!T68</x:f>
        <x:v>0</x:v>
      </x:c>
      <x:c r="U39" s="14" t="n">
        <x:f>'Assumptions'!U68</x:f>
        <x:v>0</x:v>
      </x:c>
      <x:c r="V39" s="14" t="n">
        <x:f>'Assumptions'!V68</x:f>
        <x:v>0</x:v>
      </x:c>
      <x:c r="W39" s="14" t="n">
        <x:f>'Assumptions'!W68</x:f>
        <x:v>0</x:v>
      </x:c>
      <x:c r="X39" s="14" t="n">
        <x:f>'Assumptions'!X68</x:f>
        <x:v>0</x:v>
      </x:c>
      <x:c r="Y39" s="14" t="n">
        <x:f>'Assumptions'!Y68</x:f>
        <x:v>0</x:v>
      </x:c>
      <x:c r="Z39" s="14" t="n">
        <x:f>'Assumptions'!Z68</x:f>
        <x:v>0</x:v>
      </x:c>
      <x:c r="AA39" s="14" t="n">
        <x:f>'Assumptions'!AA68</x:f>
        <x:v>0</x:v>
      </x:c>
      <x:c r="AB39" s="14" t="n">
        <x:f>'Assumptions'!AB68</x:f>
        <x:v>0</x:v>
      </x:c>
      <x:c r="AC39" s="14" t="n">
        <x:f>'Assumptions'!AC68</x:f>
        <x:v>0</x:v>
      </x:c>
      <x:c r="AD39" s="14" t="n">
        <x:f>'Assumptions'!AD68</x:f>
        <x:v>0</x:v>
      </x:c>
      <x:c r="AE39" s="14" t="n">
        <x:f>'Assumptions'!AE68</x:f>
        <x:v>0</x:v>
      </x:c>
      <x:c r="AF39" s="14" t="n">
        <x:f>'Assumptions'!AF68</x:f>
        <x:v>0</x:v>
      </x:c>
      <x:c r="AG39" s="14" t="n">
        <x:f>'Assumptions'!AG68</x:f>
        <x:v>0</x:v>
      </x:c>
      <x:c r="AH39" s="14" t="n">
        <x:f>'Assumptions'!AH68</x:f>
        <x:v>0</x:v>
      </x:c>
      <x:c r="AI39" s="14" t="n">
        <x:f>'Assumptions'!AI68</x:f>
        <x:v>0</x:v>
      </x:c>
      <x:c r="AJ39" s="14" t="n">
        <x:f>'Assumptions'!AJ68</x:f>
        <x:v>0</x:v>
      </x:c>
      <x:c r="AK39" s="14" t="n">
        <x:f>'Assumptions'!AK68</x:f>
        <x:v>0</x:v>
      </x:c>
      <x:c r="AL39" s="14" t="n">
        <x:f>'Assumptions'!AL68</x:f>
        <x:v>0</x:v>
      </x:c>
      <x:c r="AM39" s="14" t="n">
        <x:f>'Assumptions'!AM68</x:f>
        <x:v>0</x:v>
      </x:c>
    </x:row>
    <x:row r="40" ht="21" customHeight="1">
      <x:c r="A40" s="1"/>
      <x:c r="B40" s="1"/>
      <x:c r="C40" s="21" t="str">
        <x:v>Total net cash burn</x:v>
      </x:c>
      <x:c r="D40" s="22" t="n">
        <x:f>SUM(D33,D37:D39)</x:f>
        <x:v>150000</x:v>
      </x:c>
      <x:c r="E40" s="22" t="n">
        <x:f>SUM(E33,E37:E39)</x:f>
        <x:v>150000</x:v>
      </x:c>
      <x:c r="F40" s="22" t="n">
        <x:f>SUM(F33,F37:F39)</x:f>
        <x:v>150000</x:v>
      </x:c>
      <x:c r="G40" s="22" t="n">
        <x:f>SUM(G33,G37:G39)</x:f>
        <x:v>200000</x:v>
      </x:c>
      <x:c r="H40" s="22" t="n">
        <x:f>SUM(H33,H37:H39)</x:f>
        <x:v>200000</x:v>
      </x:c>
      <x:c r="I40" s="22" t="n">
        <x:f>SUM(I33,I37:I39)</x:f>
        <x:v>200000</x:v>
      </x:c>
      <x:c r="J40" s="22" t="n">
        <x:f>SUM(J33,J37:J39)</x:f>
        <x:v>250000</x:v>
      </x:c>
      <x:c r="K40" s="22" t="n">
        <x:f>SUM(K33,K37:K39)</x:f>
        <x:v>250000</x:v>
      </x:c>
      <x:c r="L40" s="22" t="n">
        <x:f>SUM(L33,L37:L39)</x:f>
        <x:v>250000</x:v>
      </x:c>
      <x:c r="M40" s="22" t="n">
        <x:f>SUM(M33,M37:M39)</x:f>
        <x:v>250000</x:v>
      </x:c>
      <x:c r="N40" s="22" t="n">
        <x:f>SUM(N33,N37:N39)</x:f>
        <x:v>250000</x:v>
      </x:c>
      <x:c r="O40" s="22" t="n">
        <x:f>SUM(O33,O37:O39)</x:f>
        <x:v>250000</x:v>
      </x:c>
      <x:c r="P40" s="22" t="n">
        <x:f>SUM(P33,P37:P39)</x:f>
        <x:v>250000</x:v>
      </x:c>
      <x:c r="Q40" s="22" t="n">
        <x:f>SUM(Q33,Q37:Q39)</x:f>
        <x:v>250000</x:v>
      </x:c>
      <x:c r="R40" s="22" t="n">
        <x:f>SUM(R33,R37:R39)</x:f>
        <x:v>250000</x:v>
      </x:c>
      <x:c r="S40" s="22" t="n">
        <x:f>SUM(S33,S37:S39)</x:f>
        <x:v>250000</x:v>
      </x:c>
      <x:c r="T40" s="22" t="n">
        <x:f>SUM(T33,T37:T39)</x:f>
        <x:v>250000</x:v>
      </x:c>
      <x:c r="U40" s="22" t="n">
        <x:f>SUM(U33,U37:U39)</x:f>
        <x:v>250000</x:v>
      </x:c>
      <x:c r="V40" s="22" t="n">
        <x:f>SUM(V33,V37:V39)</x:f>
        <x:v>250000</x:v>
      </x:c>
      <x:c r="W40" s="22" t="n">
        <x:f>SUM(W33,W37:W39)</x:f>
        <x:v>250000</x:v>
      </x:c>
      <x:c r="X40" s="22" t="n">
        <x:f>SUM(X33,X37:X39)</x:f>
        <x:v>250000</x:v>
      </x:c>
      <x:c r="Y40" s="22" t="n">
        <x:f>SUM(Y33,Y37:Y39)</x:f>
        <x:v>250000</x:v>
      </x:c>
      <x:c r="Z40" s="22" t="n">
        <x:f>SUM(Z33,Z37:Z39)</x:f>
        <x:v>250000</x:v>
      </x:c>
      <x:c r="AA40" s="22" t="n">
        <x:f>SUM(AA33,AA37:AA39)</x:f>
        <x:v>250000</x:v>
      </x:c>
      <x:c r="AB40" s="22" t="n">
        <x:f>SUM(AB33,AB37:AB39)</x:f>
        <x:v>250000</x:v>
      </x:c>
      <x:c r="AC40" s="22" t="n">
        <x:f>SUM(AC33,AC37:AC39)</x:f>
        <x:v>250000</x:v>
      </x:c>
      <x:c r="AD40" s="22" t="n">
        <x:f>SUM(AD33,AD37:AD39)</x:f>
        <x:v>250000</x:v>
      </x:c>
      <x:c r="AE40" s="22" t="n">
        <x:f>SUM(AE33,AE37:AE39)</x:f>
        <x:v>250000</x:v>
      </x:c>
      <x:c r="AF40" s="22" t="n">
        <x:f>SUM(AF33,AF37:AF39)</x:f>
        <x:v>250000</x:v>
      </x:c>
      <x:c r="AG40" s="22" t="n">
        <x:f>SUM(AG33,AG37:AG39)</x:f>
        <x:v>250000</x:v>
      </x:c>
      <x:c r="AH40" s="22" t="n">
        <x:f>SUM(AH33,AH37:AH39)</x:f>
        <x:v>250000</x:v>
      </x:c>
      <x:c r="AI40" s="22" t="n">
        <x:f>SUM(AI33,AI37:AI39)</x:f>
        <x:v>250000</x:v>
      </x:c>
      <x:c r="AJ40" s="22" t="n">
        <x:f>SUM(AJ33,AJ37:AJ39)</x:f>
        <x:v>250000</x:v>
      </x:c>
      <x:c r="AK40" s="22" t="n">
        <x:f>SUM(AK33,AK37:AK39)</x:f>
        <x:v>250000</x:v>
      </x:c>
      <x:c r="AL40" s="22" t="n">
        <x:f>SUM(AL33,AL37:AL39)</x:f>
        <x:v>250000</x:v>
      </x:c>
      <x:c r="AM40" s="22" t="n">
        <x:f>SUM(AM33,AM37:AM39)</x:f>
        <x:v>250000</x:v>
      </x:c>
    </x:row>
    <x:row r="41" ht="21" customHeight="1">
      <x:c r="A41" s="1"/>
      <x:c r="B41" s="1"/>
      <x:c r="C41" s="21" t="str">
        <x:v>Ending cash / no new funding</x:v>
      </x:c>
      <x:c r="D41" s="22" t="n">
        <x:f>D36-D40</x:f>
        <x:v>2850000</x:v>
      </x:c>
      <x:c r="E41" s="22" t="n">
        <x:f>E36-E40</x:f>
        <x:v>2700000</x:v>
      </x:c>
      <x:c r="F41" s="22" t="n">
        <x:f>F36-F40</x:f>
        <x:v>2550000</x:v>
      </x:c>
      <x:c r="G41" s="22" t="n">
        <x:f>G36-G40</x:f>
        <x:v>2350000</x:v>
      </x:c>
      <x:c r="H41" s="22" t="n">
        <x:f>H36-H40</x:f>
        <x:v>2150000</x:v>
      </x:c>
      <x:c r="I41" s="22" t="n">
        <x:f>I36-I40</x:f>
        <x:v>1950000</x:v>
      </x:c>
      <x:c r="J41" s="22" t="n">
        <x:f>J36-J40</x:f>
        <x:v>1700000</x:v>
      </x:c>
      <x:c r="K41" s="22" t="n">
        <x:f>K36-K40</x:f>
        <x:v>1450000</x:v>
      </x:c>
      <x:c r="L41" s="22" t="n">
        <x:f>L36-L40</x:f>
        <x:v>1200000</x:v>
      </x:c>
      <x:c r="M41" s="22" t="n">
        <x:f>M36-M40</x:f>
        <x:v>950000</x:v>
      </x:c>
      <x:c r="N41" s="22" t="n">
        <x:f>N36-N40</x:f>
        <x:v>700000</x:v>
      </x:c>
      <x:c r="O41" s="22" t="n">
        <x:f>O36-O40</x:f>
        <x:v>450000</x:v>
      </x:c>
      <x:c r="P41" s="22" t="n">
        <x:f>P36-P40</x:f>
        <x:v>200000</x:v>
      </x:c>
      <x:c r="Q41" s="22" t="n">
        <x:f>Q36-Q40</x:f>
        <x:v>-50000</x:v>
      </x:c>
      <x:c r="R41" s="22" t="n">
        <x:f>R36-R40</x:f>
        <x:v>-300000</x:v>
      </x:c>
      <x:c r="S41" s="22" t="n">
        <x:f>S36-S40</x:f>
        <x:v>-550000</x:v>
      </x:c>
      <x:c r="T41" s="22" t="n">
        <x:f>T36-T40</x:f>
        <x:v>-800000</x:v>
      </x:c>
      <x:c r="U41" s="22" t="n">
        <x:f>U36-U40</x:f>
        <x:v>-1050000</x:v>
      </x:c>
      <x:c r="V41" s="22" t="n">
        <x:f>V36-V40</x:f>
        <x:v>-1300000</x:v>
      </x:c>
      <x:c r="W41" s="22" t="n">
        <x:f>W36-W40</x:f>
        <x:v>-1550000</x:v>
      </x:c>
      <x:c r="X41" s="22" t="n">
        <x:f>X36-X40</x:f>
        <x:v>-1800000</x:v>
      </x:c>
      <x:c r="Y41" s="22" t="n">
        <x:f>Y36-Y40</x:f>
        <x:v>-2050000</x:v>
      </x:c>
      <x:c r="Z41" s="22" t="n">
        <x:f>Z36-Z40</x:f>
        <x:v>-2300000</x:v>
      </x:c>
      <x:c r="AA41" s="22" t="n">
        <x:f>AA36-AA40</x:f>
        <x:v>-2550000</x:v>
      </x:c>
      <x:c r="AB41" s="22" t="n">
        <x:f>AB36-AB40</x:f>
        <x:v>-2800000</x:v>
      </x:c>
      <x:c r="AC41" s="22" t="n">
        <x:f>AC36-AC40</x:f>
        <x:v>-3050000</x:v>
      </x:c>
      <x:c r="AD41" s="22" t="n">
        <x:f>AD36-AD40</x:f>
        <x:v>-3300000</x:v>
      </x:c>
      <x:c r="AE41" s="22" t="n">
        <x:f>AE36-AE40</x:f>
        <x:v>-3550000</x:v>
      </x:c>
      <x:c r="AF41" s="22" t="n">
        <x:f>AF36-AF40</x:f>
        <x:v>-3800000</x:v>
      </x:c>
      <x:c r="AG41" s="22" t="n">
        <x:f>AG36-AG40</x:f>
        <x:v>-4050000</x:v>
      </x:c>
      <x:c r="AH41" s="22" t="n">
        <x:f>AH36-AH40</x:f>
        <x:v>-4300000</x:v>
      </x:c>
      <x:c r="AI41" s="22" t="n">
        <x:f>AI36-AI40</x:f>
        <x:v>-4550000</x:v>
      </x:c>
      <x:c r="AJ41" s="22" t="n">
        <x:f>AJ36-AJ40</x:f>
        <x:v>-4800000</x:v>
      </x:c>
      <x:c r="AK41" s="22" t="n">
        <x:f>AK36-AK40</x:f>
        <x:v>-5050000</x:v>
      </x:c>
      <x:c r="AL41" s="22" t="n">
        <x:f>AL36-AL40</x:f>
        <x:v>-5300000</x:v>
      </x:c>
      <x:c r="AM41" s="22" t="n">
        <x:f>AM36-AM40</x:f>
        <x:v>-5550000</x:v>
      </x:c>
    </x:row>
    <x:row r="42" ht="21" customHeight="1">
      <x:c r="A42" s="1"/>
      <x:c r="B42" s="1"/>
      <x:c r="C42" s="21" t="str">
        <x:v>Minimum cash reserve</x:v>
      </x:c>
      <x:c r="D42" s="24" t="n">
        <x:f>'Assumptions'!$D$8</x:f>
        <x:v>500000</x:v>
      </x:c>
      <x:c r="E42" s="24" t="n">
        <x:f>'Assumptions'!$D$8</x:f>
        <x:v>500000</x:v>
      </x:c>
      <x:c r="F42" s="24" t="n">
        <x:f>'Assumptions'!$D$8</x:f>
        <x:v>500000</x:v>
      </x:c>
      <x:c r="G42" s="24" t="n">
        <x:f>'Assumptions'!$D$8</x:f>
        <x:v>500000</x:v>
      </x:c>
      <x:c r="H42" s="24" t="n">
        <x:f>'Assumptions'!$D$8</x:f>
        <x:v>500000</x:v>
      </x:c>
      <x:c r="I42" s="24" t="n">
        <x:f>'Assumptions'!$D$8</x:f>
        <x:v>500000</x:v>
      </x:c>
      <x:c r="J42" s="24" t="n">
        <x:f>'Assumptions'!$D$8</x:f>
        <x:v>500000</x:v>
      </x:c>
      <x:c r="K42" s="24" t="n">
        <x:f>'Assumptions'!$D$8</x:f>
        <x:v>500000</x:v>
      </x:c>
      <x:c r="L42" s="24" t="n">
        <x:f>'Assumptions'!$D$8</x:f>
        <x:v>500000</x:v>
      </x:c>
      <x:c r="M42" s="24" t="n">
        <x:f>'Assumptions'!$D$8</x:f>
        <x:v>500000</x:v>
      </x:c>
      <x:c r="N42" s="24" t="n">
        <x:f>'Assumptions'!$D$8</x:f>
        <x:v>500000</x:v>
      </x:c>
      <x:c r="O42" s="24" t="n">
        <x:f>'Assumptions'!$D$8</x:f>
        <x:v>500000</x:v>
      </x:c>
      <x:c r="P42" s="24" t="n">
        <x:f>'Assumptions'!$D$8</x:f>
        <x:v>500000</x:v>
      </x:c>
      <x:c r="Q42" s="24" t="n">
        <x:f>'Assumptions'!$D$8</x:f>
        <x:v>500000</x:v>
      </x:c>
      <x:c r="R42" s="24" t="n">
        <x:f>'Assumptions'!$D$8</x:f>
        <x:v>500000</x:v>
      </x:c>
      <x:c r="S42" s="24" t="n">
        <x:f>'Assumptions'!$D$8</x:f>
        <x:v>500000</x:v>
      </x:c>
      <x:c r="T42" s="24" t="n">
        <x:f>'Assumptions'!$D$8</x:f>
        <x:v>500000</x:v>
      </x:c>
      <x:c r="U42" s="24" t="n">
        <x:f>'Assumptions'!$D$8</x:f>
        <x:v>500000</x:v>
      </x:c>
      <x:c r="V42" s="24" t="n">
        <x:f>'Assumptions'!$D$8</x:f>
        <x:v>500000</x:v>
      </x:c>
      <x:c r="W42" s="24" t="n">
        <x:f>'Assumptions'!$D$8</x:f>
        <x:v>500000</x:v>
      </x:c>
      <x:c r="X42" s="24" t="n">
        <x:f>'Assumptions'!$D$8</x:f>
        <x:v>500000</x:v>
      </x:c>
      <x:c r="Y42" s="24" t="n">
        <x:f>'Assumptions'!$D$8</x:f>
        <x:v>500000</x:v>
      </x:c>
      <x:c r="Z42" s="24" t="n">
        <x:f>'Assumptions'!$D$8</x:f>
        <x:v>500000</x:v>
      </x:c>
      <x:c r="AA42" s="24" t="n">
        <x:f>'Assumptions'!$D$8</x:f>
        <x:v>500000</x:v>
      </x:c>
      <x:c r="AB42" s="24" t="n">
        <x:f>'Assumptions'!$D$8</x:f>
        <x:v>500000</x:v>
      </x:c>
      <x:c r="AC42" s="24" t="n">
        <x:f>'Assumptions'!$D$8</x:f>
        <x:v>500000</x:v>
      </x:c>
      <x:c r="AD42" s="24" t="n">
        <x:f>'Assumptions'!$D$8</x:f>
        <x:v>500000</x:v>
      </x:c>
      <x:c r="AE42" s="24" t="n">
        <x:f>'Assumptions'!$D$8</x:f>
        <x:v>500000</x:v>
      </x:c>
      <x:c r="AF42" s="24" t="n">
        <x:f>'Assumptions'!$D$8</x:f>
        <x:v>500000</x:v>
      </x:c>
      <x:c r="AG42" s="24" t="n">
        <x:f>'Assumptions'!$D$8</x:f>
        <x:v>500000</x:v>
      </x:c>
      <x:c r="AH42" s="24" t="n">
        <x:f>'Assumptions'!$D$8</x:f>
        <x:v>500000</x:v>
      </x:c>
      <x:c r="AI42" s="24" t="n">
        <x:f>'Assumptions'!$D$8</x:f>
        <x:v>500000</x:v>
      </x:c>
      <x:c r="AJ42" s="24" t="n">
        <x:f>'Assumptions'!$D$8</x:f>
        <x:v>500000</x:v>
      </x:c>
      <x:c r="AK42" s="24" t="n">
        <x:f>'Assumptions'!$D$8</x:f>
        <x:v>500000</x:v>
      </x:c>
      <x:c r="AL42" s="24" t="n">
        <x:f>'Assumptions'!$D$8</x:f>
        <x:v>500000</x:v>
      </x:c>
      <x:c r="AM42" s="24" t="n">
        <x:f>'Assumptions'!$D$8</x:f>
        <x:v>500000</x:v>
      </x:c>
    </x:row>
    <x:row r="43" ht="21" customHeight="1">
      <x:c r="A43" s="1"/>
      <x:c r="B43" s="1"/>
      <x:c r="C43" s="21" t="str">
        <x:v>Cash above reserve</x:v>
      </x:c>
      <x:c r="D43" s="22" t="n">
        <x:f>D41-D42</x:f>
        <x:v>2350000</x:v>
      </x:c>
      <x:c r="E43" s="22" t="n">
        <x:f>E41-E42</x:f>
        <x:v>2200000</x:v>
      </x:c>
      <x:c r="F43" s="22" t="n">
        <x:f>F41-F42</x:f>
        <x:v>2050000</x:v>
      </x:c>
      <x:c r="G43" s="22" t="n">
        <x:f>G41-G42</x:f>
        <x:v>1850000</x:v>
      </x:c>
      <x:c r="H43" s="22" t="n">
        <x:f>H41-H42</x:f>
        <x:v>1650000</x:v>
      </x:c>
      <x:c r="I43" s="22" t="n">
        <x:f>I41-I42</x:f>
        <x:v>1450000</x:v>
      </x:c>
      <x:c r="J43" s="22" t="n">
        <x:f>J41-J42</x:f>
        <x:v>1200000</x:v>
      </x:c>
      <x:c r="K43" s="22" t="n">
        <x:f>K41-K42</x:f>
        <x:v>950000</x:v>
      </x:c>
      <x:c r="L43" s="22" t="n">
        <x:f>L41-L42</x:f>
        <x:v>700000</x:v>
      </x:c>
      <x:c r="M43" s="22" t="n">
        <x:f>M41-M42</x:f>
        <x:v>450000</x:v>
      </x:c>
      <x:c r="N43" s="22" t="n">
        <x:f>N41-N42</x:f>
        <x:v>200000</x:v>
      </x:c>
      <x:c r="O43" s="22" t="n">
        <x:f>O41-O42</x:f>
        <x:v>-50000</x:v>
      </x:c>
      <x:c r="P43" s="22" t="n">
        <x:f>P41-P42</x:f>
        <x:v>-300000</x:v>
      </x:c>
      <x:c r="Q43" s="22" t="n">
        <x:f>Q41-Q42</x:f>
        <x:v>-550000</x:v>
      </x:c>
      <x:c r="R43" s="22" t="n">
        <x:f>R41-R42</x:f>
        <x:v>-800000</x:v>
      </x:c>
      <x:c r="S43" s="22" t="n">
        <x:f>S41-S42</x:f>
        <x:v>-1050000</x:v>
      </x:c>
      <x:c r="T43" s="22" t="n">
        <x:f>T41-T42</x:f>
        <x:v>-1300000</x:v>
      </x:c>
      <x:c r="U43" s="22" t="n">
        <x:f>U41-U42</x:f>
        <x:v>-1550000</x:v>
      </x:c>
      <x:c r="V43" s="22" t="n">
        <x:f>V41-V42</x:f>
        <x:v>-1800000</x:v>
      </x:c>
      <x:c r="W43" s="22" t="n">
        <x:f>W41-W42</x:f>
        <x:v>-2050000</x:v>
      </x:c>
      <x:c r="X43" s="22" t="n">
        <x:f>X41-X42</x:f>
        <x:v>-2300000</x:v>
      </x:c>
      <x:c r="Y43" s="22" t="n">
        <x:f>Y41-Y42</x:f>
        <x:v>-2550000</x:v>
      </x:c>
      <x:c r="Z43" s="22" t="n">
        <x:f>Z41-Z42</x:f>
        <x:v>-2800000</x:v>
      </x:c>
      <x:c r="AA43" s="22" t="n">
        <x:f>AA41-AA42</x:f>
        <x:v>-3050000</x:v>
      </x:c>
      <x:c r="AB43" s="22" t="n">
        <x:f>AB41-AB42</x:f>
        <x:v>-3300000</x:v>
      </x:c>
      <x:c r="AC43" s="22" t="n">
        <x:f>AC41-AC42</x:f>
        <x:v>-3550000</x:v>
      </x:c>
      <x:c r="AD43" s="22" t="n">
        <x:f>AD41-AD42</x:f>
        <x:v>-3800000</x:v>
      </x:c>
      <x:c r="AE43" s="22" t="n">
        <x:f>AE41-AE42</x:f>
        <x:v>-4050000</x:v>
      </x:c>
      <x:c r="AF43" s="22" t="n">
        <x:f>AF41-AF42</x:f>
        <x:v>-4300000</x:v>
      </x:c>
      <x:c r="AG43" s="22" t="n">
        <x:f>AG41-AG42</x:f>
        <x:v>-4550000</x:v>
      </x:c>
      <x:c r="AH43" s="22" t="n">
        <x:f>AH41-AH42</x:f>
        <x:v>-4800000</x:v>
      </x:c>
      <x:c r="AI43" s="22" t="n">
        <x:f>AI41-AI42</x:f>
        <x:v>-5050000</x:v>
      </x:c>
      <x:c r="AJ43" s="22" t="n">
        <x:f>AJ41-AJ42</x:f>
        <x:v>-5300000</x:v>
      </x:c>
      <x:c r="AK43" s="22" t="n">
        <x:f>AK41-AK42</x:f>
        <x:v>-5550000</x:v>
      </x:c>
      <x:c r="AL43" s="22" t="n">
        <x:f>AL41-AL42</x:f>
        <x:v>-5800000</x:v>
      </x:c>
      <x:c r="AM43" s="22" t="n">
        <x:f>AM41-AM42</x:f>
        <x:v>-6050000</x:v>
      </x:c>
    </x:row>
    <x:row r="44" ht="21" customHeight="1">
      <x:c r="A44" s="1"/>
      <x:c r="B44" s="1"/>
      <x:c r="C44" s="1" t="str">
        <x:v>Hypothetical equity received</x:v>
      </x:c>
      <x:c r="D44" s="14" t="n">
        <x:f>IF(AND('Assumptions'!$D$18=1,D7='Assumptions'!$D$20),'Assumptions'!$D$19,0)</x:f>
        <x:v>0</x:v>
      </x:c>
      <x:c r="E44" s="14" t="n">
        <x:f>IF(AND('Assumptions'!$D$18=1,E7='Assumptions'!$D$20),'Assumptions'!$D$19,0)</x:f>
        <x:v>0</x:v>
      </x:c>
      <x:c r="F44" s="14" t="n">
        <x:f>IF(AND('Assumptions'!$D$18=1,F7='Assumptions'!$D$20),'Assumptions'!$D$19,0)</x:f>
        <x:v>0</x:v>
      </x:c>
      <x:c r="G44" s="14" t="n">
        <x:f>IF(AND('Assumptions'!$D$18=1,G7='Assumptions'!$D$20),'Assumptions'!$D$19,0)</x:f>
        <x:v>0</x:v>
      </x:c>
      <x:c r="H44" s="14" t="n">
        <x:f>IF(AND('Assumptions'!$D$18=1,H7='Assumptions'!$D$20),'Assumptions'!$D$19,0)</x:f>
        <x:v>0</x:v>
      </x:c>
      <x:c r="I44" s="14" t="n">
        <x:f>IF(AND('Assumptions'!$D$18=1,I7='Assumptions'!$D$20),'Assumptions'!$D$19,0)</x:f>
        <x:v>0</x:v>
      </x:c>
      <x:c r="J44" s="14" t="n">
        <x:f>IF(AND('Assumptions'!$D$18=1,J7='Assumptions'!$D$20),'Assumptions'!$D$19,0)</x:f>
        <x:v>0</x:v>
      </x:c>
      <x:c r="K44" s="14" t="n">
        <x:f>IF(AND('Assumptions'!$D$18=1,K7='Assumptions'!$D$20),'Assumptions'!$D$19,0)</x:f>
        <x:v>0</x:v>
      </x:c>
      <x:c r="L44" s="14" t="n">
        <x:f>IF(AND('Assumptions'!$D$18=1,L7='Assumptions'!$D$20),'Assumptions'!$D$19,0)</x:f>
        <x:v>0</x:v>
      </x:c>
      <x:c r="M44" s="14" t="n">
        <x:f>IF(AND('Assumptions'!$D$18=1,M7='Assumptions'!$D$20),'Assumptions'!$D$19,0)</x:f>
        <x:v>0</x:v>
      </x:c>
      <x:c r="N44" s="14" t="n">
        <x:f>IF(AND('Assumptions'!$D$18=1,N7='Assumptions'!$D$20),'Assumptions'!$D$19,0)</x:f>
        <x:v>0</x:v>
      </x:c>
      <x:c r="O44" s="14" t="n">
        <x:f>IF(AND('Assumptions'!$D$18=1,O7='Assumptions'!$D$20),'Assumptions'!$D$19,0)</x:f>
        <x:v>0</x:v>
      </x:c>
      <x:c r="P44" s="14" t="n">
        <x:f>IF(AND('Assumptions'!$D$18=1,P7='Assumptions'!$D$20),'Assumptions'!$D$19,0)</x:f>
        <x:v>0</x:v>
      </x:c>
      <x:c r="Q44" s="14" t="n">
        <x:f>IF(AND('Assumptions'!$D$18=1,Q7='Assumptions'!$D$20),'Assumptions'!$D$19,0)</x:f>
        <x:v>0</x:v>
      </x:c>
      <x:c r="R44" s="14" t="n">
        <x:f>IF(AND('Assumptions'!$D$18=1,R7='Assumptions'!$D$20),'Assumptions'!$D$19,0)</x:f>
        <x:v>0</x:v>
      </x:c>
      <x:c r="S44" s="14" t="n">
        <x:f>IF(AND('Assumptions'!$D$18=1,S7='Assumptions'!$D$20),'Assumptions'!$D$19,0)</x:f>
        <x:v>0</x:v>
      </x:c>
      <x:c r="T44" s="14" t="n">
        <x:f>IF(AND('Assumptions'!$D$18=1,T7='Assumptions'!$D$20),'Assumptions'!$D$19,0)</x:f>
        <x:v>0</x:v>
      </x:c>
      <x:c r="U44" s="14" t="n">
        <x:f>IF(AND('Assumptions'!$D$18=1,U7='Assumptions'!$D$20),'Assumptions'!$D$19,0)</x:f>
        <x:v>0</x:v>
      </x:c>
      <x:c r="V44" s="14" t="n">
        <x:f>IF(AND('Assumptions'!$D$18=1,V7='Assumptions'!$D$20),'Assumptions'!$D$19,0)</x:f>
        <x:v>0</x:v>
      </x:c>
      <x:c r="W44" s="14" t="n">
        <x:f>IF(AND('Assumptions'!$D$18=1,W7='Assumptions'!$D$20),'Assumptions'!$D$19,0)</x:f>
        <x:v>0</x:v>
      </x:c>
      <x:c r="X44" s="14" t="n">
        <x:f>IF(AND('Assumptions'!$D$18=1,X7='Assumptions'!$D$20),'Assumptions'!$D$19,0)</x:f>
        <x:v>0</x:v>
      </x:c>
      <x:c r="Y44" s="14" t="n">
        <x:f>IF(AND('Assumptions'!$D$18=1,Y7='Assumptions'!$D$20),'Assumptions'!$D$19,0)</x:f>
        <x:v>0</x:v>
      </x:c>
      <x:c r="Z44" s="14" t="n">
        <x:f>IF(AND('Assumptions'!$D$18=1,Z7='Assumptions'!$D$20),'Assumptions'!$D$19,0)</x:f>
        <x:v>0</x:v>
      </x:c>
      <x:c r="AA44" s="14" t="n">
        <x:f>IF(AND('Assumptions'!$D$18=1,AA7='Assumptions'!$D$20),'Assumptions'!$D$19,0)</x:f>
        <x:v>0</x:v>
      </x:c>
      <x:c r="AB44" s="14" t="n">
        <x:f>IF(AND('Assumptions'!$D$18=1,AB7='Assumptions'!$D$20),'Assumptions'!$D$19,0)</x:f>
        <x:v>0</x:v>
      </x:c>
      <x:c r="AC44" s="14" t="n">
        <x:f>IF(AND('Assumptions'!$D$18=1,AC7='Assumptions'!$D$20),'Assumptions'!$D$19,0)</x:f>
        <x:v>0</x:v>
      </x:c>
      <x:c r="AD44" s="14" t="n">
        <x:f>IF(AND('Assumptions'!$D$18=1,AD7='Assumptions'!$D$20),'Assumptions'!$D$19,0)</x:f>
        <x:v>0</x:v>
      </x:c>
      <x:c r="AE44" s="14" t="n">
        <x:f>IF(AND('Assumptions'!$D$18=1,AE7='Assumptions'!$D$20),'Assumptions'!$D$19,0)</x:f>
        <x:v>0</x:v>
      </x:c>
      <x:c r="AF44" s="14" t="n">
        <x:f>IF(AND('Assumptions'!$D$18=1,AF7='Assumptions'!$D$20),'Assumptions'!$D$19,0)</x:f>
        <x:v>0</x:v>
      </x:c>
      <x:c r="AG44" s="14" t="n">
        <x:f>IF(AND('Assumptions'!$D$18=1,AG7='Assumptions'!$D$20),'Assumptions'!$D$19,0)</x:f>
        <x:v>0</x:v>
      </x:c>
      <x:c r="AH44" s="14" t="n">
        <x:f>IF(AND('Assumptions'!$D$18=1,AH7='Assumptions'!$D$20),'Assumptions'!$D$19,0)</x:f>
        <x:v>0</x:v>
      </x:c>
      <x:c r="AI44" s="14" t="n">
        <x:f>IF(AND('Assumptions'!$D$18=1,AI7='Assumptions'!$D$20),'Assumptions'!$D$19,0)</x:f>
        <x:v>0</x:v>
      </x:c>
      <x:c r="AJ44" s="14" t="n">
        <x:f>IF(AND('Assumptions'!$D$18=1,AJ7='Assumptions'!$D$20),'Assumptions'!$D$19,0)</x:f>
        <x:v>0</x:v>
      </x:c>
      <x:c r="AK44" s="14" t="n">
        <x:f>IF(AND('Assumptions'!$D$18=1,AK7='Assumptions'!$D$20),'Assumptions'!$D$19,0)</x:f>
        <x:v>0</x:v>
      </x:c>
      <x:c r="AL44" s="14" t="n">
        <x:f>IF(AND('Assumptions'!$D$18=1,AL7='Assumptions'!$D$20),'Assumptions'!$D$19,0)</x:f>
        <x:v>0</x:v>
      </x:c>
      <x:c r="AM44" s="14" t="n">
        <x:f>IF(AND('Assumptions'!$D$18=1,AM7='Assumptions'!$D$20),'Assumptions'!$D$19,0)</x:f>
        <x:v>0</x:v>
      </x:c>
    </x:row>
    <x:row r="45" ht="21" customHeight="1">
      <x:c r="A45" s="1"/>
      <x:c r="B45" s="1"/>
      <x:c r="C45" s="1" t="str">
        <x:v>Cumulative hypothetical funding</x:v>
      </x:c>
      <x:c r="D45" s="2" t="n">
        <x:f>D44</x:f>
        <x:v>0</x:v>
      </x:c>
      <x:c r="E45" s="2" t="n">
        <x:f>D45+E44</x:f>
        <x:v>0</x:v>
      </x:c>
      <x:c r="F45" s="2" t="n">
        <x:f>E45+F44</x:f>
        <x:v>0</x:v>
      </x:c>
      <x:c r="G45" s="2" t="n">
        <x:f>F45+G44</x:f>
        <x:v>0</x:v>
      </x:c>
      <x:c r="H45" s="2" t="n">
        <x:f>G45+H44</x:f>
        <x:v>0</x:v>
      </x:c>
      <x:c r="I45" s="2" t="n">
        <x:f>H45+I44</x:f>
        <x:v>0</x:v>
      </x:c>
      <x:c r="J45" s="2" t="n">
        <x:f>I45+J44</x:f>
        <x:v>0</x:v>
      </x:c>
      <x:c r="K45" s="2" t="n">
        <x:f>J45+K44</x:f>
        <x:v>0</x:v>
      </x:c>
      <x:c r="L45" s="2" t="n">
        <x:f>K45+L44</x:f>
        <x:v>0</x:v>
      </x:c>
      <x:c r="M45" s="2" t="n">
        <x:f>L45+M44</x:f>
        <x:v>0</x:v>
      </x:c>
      <x:c r="N45" s="2" t="n">
        <x:f>M45+N44</x:f>
        <x:v>0</x:v>
      </x:c>
      <x:c r="O45" s="2" t="n">
        <x:f>N45+O44</x:f>
        <x:v>0</x:v>
      </x:c>
      <x:c r="P45" s="2" t="n">
        <x:f>O45+P44</x:f>
        <x:v>0</x:v>
      </x:c>
      <x:c r="Q45" s="2" t="n">
        <x:f>P45+Q44</x:f>
        <x:v>0</x:v>
      </x:c>
      <x:c r="R45" s="2" t="n">
        <x:f>Q45+R44</x:f>
        <x:v>0</x:v>
      </x:c>
      <x:c r="S45" s="2" t="n">
        <x:f>R45+S44</x:f>
        <x:v>0</x:v>
      </x:c>
      <x:c r="T45" s="2" t="n">
        <x:f>S45+T44</x:f>
        <x:v>0</x:v>
      </x:c>
      <x:c r="U45" s="2" t="n">
        <x:f>T45+U44</x:f>
        <x:v>0</x:v>
      </x:c>
      <x:c r="V45" s="2" t="n">
        <x:f>U45+V44</x:f>
        <x:v>0</x:v>
      </x:c>
      <x:c r="W45" s="2" t="n">
        <x:f>V45+W44</x:f>
        <x:v>0</x:v>
      </x:c>
      <x:c r="X45" s="2" t="n">
        <x:f>W45+X44</x:f>
        <x:v>0</x:v>
      </x:c>
      <x:c r="Y45" s="2" t="n">
        <x:f>X45+Y44</x:f>
        <x:v>0</x:v>
      </x:c>
      <x:c r="Z45" s="2" t="n">
        <x:f>Y45+Z44</x:f>
        <x:v>0</x:v>
      </x:c>
      <x:c r="AA45" s="2" t="n">
        <x:f>Z45+AA44</x:f>
        <x:v>0</x:v>
      </x:c>
      <x:c r="AB45" s="2" t="n">
        <x:f>AA45+AB44</x:f>
        <x:v>0</x:v>
      </x:c>
      <x:c r="AC45" s="2" t="n">
        <x:f>AB45+AC44</x:f>
        <x:v>0</x:v>
      </x:c>
      <x:c r="AD45" s="2" t="n">
        <x:f>AC45+AD44</x:f>
        <x:v>0</x:v>
      </x:c>
      <x:c r="AE45" s="2" t="n">
        <x:f>AD45+AE44</x:f>
        <x:v>0</x:v>
      </x:c>
      <x:c r="AF45" s="2" t="n">
        <x:f>AE45+AF44</x:f>
        <x:v>0</x:v>
      </x:c>
      <x:c r="AG45" s="2" t="n">
        <x:f>AF45+AG44</x:f>
        <x:v>0</x:v>
      </x:c>
      <x:c r="AH45" s="2" t="n">
        <x:f>AG45+AH44</x:f>
        <x:v>0</x:v>
      </x:c>
      <x:c r="AI45" s="2" t="n">
        <x:f>AH45+AI44</x:f>
        <x:v>0</x:v>
      </x:c>
      <x:c r="AJ45" s="2" t="n">
        <x:f>AI45+AJ44</x:f>
        <x:v>0</x:v>
      </x:c>
      <x:c r="AK45" s="2" t="n">
        <x:f>AJ45+AK44</x:f>
        <x:v>0</x:v>
      </x:c>
      <x:c r="AL45" s="2" t="n">
        <x:f>AK45+AL44</x:f>
        <x:v>0</x:v>
      </x:c>
      <x:c r="AM45" s="2" t="n">
        <x:f>AL45+AM44</x:f>
        <x:v>0</x:v>
      </x:c>
    </x:row>
    <x:row r="46" ht="21" customHeight="1">
      <x:c r="A46" s="1"/>
      <x:c r="B46" s="1"/>
      <x:c r="C46" s="21" t="str">
        <x:v>Ending cash / funding scenario</x:v>
      </x:c>
      <x:c r="D46" s="22" t="n">
        <x:f>D41+D45</x:f>
        <x:v>2850000</x:v>
      </x:c>
      <x:c r="E46" s="22" t="n">
        <x:f>E41+E45</x:f>
        <x:v>2700000</x:v>
      </x:c>
      <x:c r="F46" s="22" t="n">
        <x:f>F41+F45</x:f>
        <x:v>2550000</x:v>
      </x:c>
      <x:c r="G46" s="22" t="n">
        <x:f>G41+G45</x:f>
        <x:v>2350000</x:v>
      </x:c>
      <x:c r="H46" s="22" t="n">
        <x:f>H41+H45</x:f>
        <x:v>2150000</x:v>
      </x:c>
      <x:c r="I46" s="22" t="n">
        <x:f>I41+I45</x:f>
        <x:v>1950000</x:v>
      </x:c>
      <x:c r="J46" s="22" t="n">
        <x:f>J41+J45</x:f>
        <x:v>1700000</x:v>
      </x:c>
      <x:c r="K46" s="22" t="n">
        <x:f>K41+K45</x:f>
        <x:v>1450000</x:v>
      </x:c>
      <x:c r="L46" s="22" t="n">
        <x:f>L41+L45</x:f>
        <x:v>1200000</x:v>
      </x:c>
      <x:c r="M46" s="22" t="n">
        <x:f>M41+M45</x:f>
        <x:v>950000</x:v>
      </x:c>
      <x:c r="N46" s="22" t="n">
        <x:f>N41+N45</x:f>
        <x:v>700000</x:v>
      </x:c>
      <x:c r="O46" s="22" t="n">
        <x:f>O41+O45</x:f>
        <x:v>450000</x:v>
      </x:c>
      <x:c r="P46" s="22" t="n">
        <x:f>P41+P45</x:f>
        <x:v>200000</x:v>
      </x:c>
      <x:c r="Q46" s="22" t="n">
        <x:f>Q41+Q45</x:f>
        <x:v>-50000</x:v>
      </x:c>
      <x:c r="R46" s="22" t="n">
        <x:f>R41+R45</x:f>
        <x:v>-300000</x:v>
      </x:c>
      <x:c r="S46" s="22" t="n">
        <x:f>S41+S45</x:f>
        <x:v>-550000</x:v>
      </x:c>
      <x:c r="T46" s="22" t="n">
        <x:f>T41+T45</x:f>
        <x:v>-800000</x:v>
      </x:c>
      <x:c r="U46" s="22" t="n">
        <x:f>U41+U45</x:f>
        <x:v>-1050000</x:v>
      </x:c>
      <x:c r="V46" s="22" t="n">
        <x:f>V41+V45</x:f>
        <x:v>-1300000</x:v>
      </x:c>
      <x:c r="W46" s="22" t="n">
        <x:f>W41+W45</x:f>
        <x:v>-1550000</x:v>
      </x:c>
      <x:c r="X46" s="22" t="n">
        <x:f>X41+X45</x:f>
        <x:v>-1800000</x:v>
      </x:c>
      <x:c r="Y46" s="22" t="n">
        <x:f>Y41+Y45</x:f>
        <x:v>-2050000</x:v>
      </x:c>
      <x:c r="Z46" s="22" t="n">
        <x:f>Z41+Z45</x:f>
        <x:v>-2300000</x:v>
      </x:c>
      <x:c r="AA46" s="22" t="n">
        <x:f>AA41+AA45</x:f>
        <x:v>-2550000</x:v>
      </x:c>
      <x:c r="AB46" s="22" t="n">
        <x:f>AB41+AB45</x:f>
        <x:v>-2800000</x:v>
      </x:c>
      <x:c r="AC46" s="22" t="n">
        <x:f>AC41+AC45</x:f>
        <x:v>-3050000</x:v>
      </x:c>
      <x:c r="AD46" s="22" t="n">
        <x:f>AD41+AD45</x:f>
        <x:v>-3300000</x:v>
      </x:c>
      <x:c r="AE46" s="22" t="n">
        <x:f>AE41+AE45</x:f>
        <x:v>-3550000</x:v>
      </x:c>
      <x:c r="AF46" s="22" t="n">
        <x:f>AF41+AF45</x:f>
        <x:v>-3800000</x:v>
      </x:c>
      <x:c r="AG46" s="22" t="n">
        <x:f>AG41+AG45</x:f>
        <x:v>-4050000</x:v>
      </x:c>
      <x:c r="AH46" s="22" t="n">
        <x:f>AH41+AH45</x:f>
        <x:v>-4300000</x:v>
      </x:c>
      <x:c r="AI46" s="22" t="n">
        <x:f>AI41+AI45</x:f>
        <x:v>-4550000</x:v>
      </x:c>
      <x:c r="AJ46" s="22" t="n">
        <x:f>AJ41+AJ45</x:f>
        <x:v>-4800000</x:v>
      </x:c>
      <x:c r="AK46" s="22" t="n">
        <x:f>AK41+AK45</x:f>
        <x:v>-5050000</x:v>
      </x:c>
      <x:c r="AL46" s="22" t="n">
        <x:f>AL41+AL45</x:f>
        <x:v>-5300000</x:v>
      </x:c>
      <x:c r="AM46" s="22" t="n">
        <x:f>AM41+AM45</x:f>
        <x:v>-5550000</x:v>
      </x:c>
    </x:row>
    <x:row r="47" ht="21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</x:row>
    <x:row r="48" ht="21" customHeight="1">
      <x:c r="A48" s="1"/>
      <x:c r="B48" s="1"/>
      <x:c r="C48" s="15" t="str">
        <x:v>First breach and funding timing</x:v>
      </x:c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6"/>
      <x:c r="P48" s="16"/>
      <x:c r="Q48" s="16"/>
      <x:c r="R48" s="16"/>
      <x:c r="S48" s="16"/>
      <x:c r="T48" s="16"/>
      <x:c r="U48" s="16"/>
      <x:c r="V48" s="16"/>
      <x:c r="W48" s="16"/>
      <x:c r="X48" s="16"/>
      <x:c r="Y48" s="16"/>
      <x:c r="Z48" s="16"/>
      <x:c r="AA48" s="16"/>
      <x:c r="AB48" s="16"/>
      <x:c r="AC48" s="16"/>
      <x:c r="AD48" s="16"/>
      <x:c r="AE48" s="16"/>
      <x:c r="AF48" s="16"/>
      <x:c r="AG48" s="16"/>
      <x:c r="AH48" s="16"/>
      <x:c r="AI48" s="16"/>
      <x:c r="AJ48" s="16"/>
      <x:c r="AK48" s="16"/>
      <x:c r="AL48" s="16"/>
      <x:c r="AM48" s="16"/>
    </x:row>
    <x:row r="49" ht="21" customHeight="1">
      <x:c r="A49" s="1"/>
      <x:c r="B49" s="1"/>
      <x:c r="C49" s="1" t="str">
        <x:v>Below reserve (1=yes)</x:v>
      </x:c>
      <x:c r="D49" s="2" t="n">
        <x:f>IF(D41&lt;D42,1,0)</x:f>
        <x:v>0</x:v>
      </x:c>
      <x:c r="E49" s="2" t="n">
        <x:f>IF(E41&lt;E42,1,0)</x:f>
        <x:v>0</x:v>
      </x:c>
      <x:c r="F49" s="2" t="n">
        <x:f>IF(F41&lt;F42,1,0)</x:f>
        <x:v>0</x:v>
      </x:c>
      <x:c r="G49" s="2" t="n">
        <x:f>IF(G41&lt;G42,1,0)</x:f>
        <x:v>0</x:v>
      </x:c>
      <x:c r="H49" s="2" t="n">
        <x:f>IF(H41&lt;H42,1,0)</x:f>
        <x:v>0</x:v>
      </x:c>
      <x:c r="I49" s="2" t="n">
        <x:f>IF(I41&lt;I42,1,0)</x:f>
        <x:v>0</x:v>
      </x:c>
      <x:c r="J49" s="2" t="n">
        <x:f>IF(J41&lt;J42,1,0)</x:f>
        <x:v>0</x:v>
      </x:c>
      <x:c r="K49" s="2" t="n">
        <x:f>IF(K41&lt;K42,1,0)</x:f>
        <x:v>0</x:v>
      </x:c>
      <x:c r="L49" s="2" t="n">
        <x:f>IF(L41&lt;L42,1,0)</x:f>
        <x:v>0</x:v>
      </x:c>
      <x:c r="M49" s="2" t="n">
        <x:f>IF(M41&lt;M42,1,0)</x:f>
        <x:v>0</x:v>
      </x:c>
      <x:c r="N49" s="2" t="n">
        <x:f>IF(N41&lt;N42,1,0)</x:f>
        <x:v>0</x:v>
      </x:c>
      <x:c r="O49" s="2" t="n">
        <x:f>IF(O41&lt;O42,1,0)</x:f>
        <x:v>1</x:v>
      </x:c>
      <x:c r="P49" s="2" t="n">
        <x:f>IF(P41&lt;P42,1,0)</x:f>
        <x:v>1</x:v>
      </x:c>
      <x:c r="Q49" s="2" t="n">
        <x:f>IF(Q41&lt;Q42,1,0)</x:f>
        <x:v>1</x:v>
      </x:c>
      <x:c r="R49" s="2" t="n">
        <x:f>IF(R41&lt;R42,1,0)</x:f>
        <x:v>1</x:v>
      </x:c>
      <x:c r="S49" s="2" t="n">
        <x:f>IF(S41&lt;S42,1,0)</x:f>
        <x:v>1</x:v>
      </x:c>
      <x:c r="T49" s="2" t="n">
        <x:f>IF(T41&lt;T42,1,0)</x:f>
        <x:v>1</x:v>
      </x:c>
      <x:c r="U49" s="2" t="n">
        <x:f>IF(U41&lt;U42,1,0)</x:f>
        <x:v>1</x:v>
      </x:c>
      <x:c r="V49" s="2" t="n">
        <x:f>IF(V41&lt;V42,1,0)</x:f>
        <x:v>1</x:v>
      </x:c>
      <x:c r="W49" s="2" t="n">
        <x:f>IF(W41&lt;W42,1,0)</x:f>
        <x:v>1</x:v>
      </x:c>
      <x:c r="X49" s="2" t="n">
        <x:f>IF(X41&lt;X42,1,0)</x:f>
        <x:v>1</x:v>
      </x:c>
      <x:c r="Y49" s="2" t="n">
        <x:f>IF(Y41&lt;Y42,1,0)</x:f>
        <x:v>1</x:v>
      </x:c>
      <x:c r="Z49" s="2" t="n">
        <x:f>IF(Z41&lt;Z42,1,0)</x:f>
        <x:v>1</x:v>
      </x:c>
      <x:c r="AA49" s="2" t="n">
        <x:f>IF(AA41&lt;AA42,1,0)</x:f>
        <x:v>1</x:v>
      </x:c>
      <x:c r="AB49" s="2" t="n">
        <x:f>IF(AB41&lt;AB42,1,0)</x:f>
        <x:v>1</x:v>
      </x:c>
      <x:c r="AC49" s="2" t="n">
        <x:f>IF(AC41&lt;AC42,1,0)</x:f>
        <x:v>1</x:v>
      </x:c>
      <x:c r="AD49" s="2" t="n">
        <x:f>IF(AD41&lt;AD42,1,0)</x:f>
        <x:v>1</x:v>
      </x:c>
      <x:c r="AE49" s="2" t="n">
        <x:f>IF(AE41&lt;AE42,1,0)</x:f>
        <x:v>1</x:v>
      </x:c>
      <x:c r="AF49" s="2" t="n">
        <x:f>IF(AF41&lt;AF42,1,0)</x:f>
        <x:v>1</x:v>
      </x:c>
      <x:c r="AG49" s="2" t="n">
        <x:f>IF(AG41&lt;AG42,1,0)</x:f>
        <x:v>1</x:v>
      </x:c>
      <x:c r="AH49" s="2" t="n">
        <x:f>IF(AH41&lt;AH42,1,0)</x:f>
        <x:v>1</x:v>
      </x:c>
      <x:c r="AI49" s="2" t="n">
        <x:f>IF(AI41&lt;AI42,1,0)</x:f>
        <x:v>1</x:v>
      </x:c>
      <x:c r="AJ49" s="2" t="n">
        <x:f>IF(AJ41&lt;AJ42,1,0)</x:f>
        <x:v>1</x:v>
      </x:c>
      <x:c r="AK49" s="2" t="n">
        <x:f>IF(AK41&lt;AK42,1,0)</x:f>
        <x:v>1</x:v>
      </x:c>
      <x:c r="AL49" s="2" t="n">
        <x:f>IF(AL41&lt;AL42,1,0)</x:f>
        <x:v>1</x:v>
      </x:c>
      <x:c r="AM49" s="2" t="n">
        <x:f>IF(AM41&lt;AM42,1,0)</x:f>
        <x:v>1</x:v>
      </x:c>
    </x:row>
    <x:row r="50" ht="21" customHeight="1">
      <x:c r="A50" s="1"/>
      <x:c r="B50" s="1"/>
      <x:c r="C50" s="1" t="str">
        <x:v>Cash exhausted (1=yes)</x:v>
      </x:c>
      <x:c r="D50" s="2" t="n">
        <x:f>IF(D41&lt;=0,1,0)</x:f>
        <x:v>0</x:v>
      </x:c>
      <x:c r="E50" s="2" t="n">
        <x:f>IF(E41&lt;=0,1,0)</x:f>
        <x:v>0</x:v>
      </x:c>
      <x:c r="F50" s="2" t="n">
        <x:f>IF(F41&lt;=0,1,0)</x:f>
        <x:v>0</x:v>
      </x:c>
      <x:c r="G50" s="2" t="n">
        <x:f>IF(G41&lt;=0,1,0)</x:f>
        <x:v>0</x:v>
      </x:c>
      <x:c r="H50" s="2" t="n">
        <x:f>IF(H41&lt;=0,1,0)</x:f>
        <x:v>0</x:v>
      </x:c>
      <x:c r="I50" s="2" t="n">
        <x:f>IF(I41&lt;=0,1,0)</x:f>
        <x:v>0</x:v>
      </x:c>
      <x:c r="J50" s="2" t="n">
        <x:f>IF(J41&lt;=0,1,0)</x:f>
        <x:v>0</x:v>
      </x:c>
      <x:c r="K50" s="2" t="n">
        <x:f>IF(K41&lt;=0,1,0)</x:f>
        <x:v>0</x:v>
      </x:c>
      <x:c r="L50" s="2" t="n">
        <x:f>IF(L41&lt;=0,1,0)</x:f>
        <x:v>0</x:v>
      </x:c>
      <x:c r="M50" s="2" t="n">
        <x:f>IF(M41&lt;=0,1,0)</x:f>
        <x:v>0</x:v>
      </x:c>
      <x:c r="N50" s="2" t="n">
        <x:f>IF(N41&lt;=0,1,0)</x:f>
        <x:v>0</x:v>
      </x:c>
      <x:c r="O50" s="2" t="n">
        <x:f>IF(O41&lt;=0,1,0)</x:f>
        <x:v>0</x:v>
      </x:c>
      <x:c r="P50" s="2" t="n">
        <x:f>IF(P41&lt;=0,1,0)</x:f>
        <x:v>0</x:v>
      </x:c>
      <x:c r="Q50" s="2" t="n">
        <x:f>IF(Q41&lt;=0,1,0)</x:f>
        <x:v>1</x:v>
      </x:c>
      <x:c r="R50" s="2" t="n">
        <x:f>IF(R41&lt;=0,1,0)</x:f>
        <x:v>1</x:v>
      </x:c>
      <x:c r="S50" s="2" t="n">
        <x:f>IF(S41&lt;=0,1,0)</x:f>
        <x:v>1</x:v>
      </x:c>
      <x:c r="T50" s="2" t="n">
        <x:f>IF(T41&lt;=0,1,0)</x:f>
        <x:v>1</x:v>
      </x:c>
      <x:c r="U50" s="2" t="n">
        <x:f>IF(U41&lt;=0,1,0)</x:f>
        <x:v>1</x:v>
      </x:c>
      <x:c r="V50" s="2" t="n">
        <x:f>IF(V41&lt;=0,1,0)</x:f>
        <x:v>1</x:v>
      </x:c>
      <x:c r="W50" s="2" t="n">
        <x:f>IF(W41&lt;=0,1,0)</x:f>
        <x:v>1</x:v>
      </x:c>
      <x:c r="X50" s="2" t="n">
        <x:f>IF(X41&lt;=0,1,0)</x:f>
        <x:v>1</x:v>
      </x:c>
      <x:c r="Y50" s="2" t="n">
        <x:f>IF(Y41&lt;=0,1,0)</x:f>
        <x:v>1</x:v>
      </x:c>
      <x:c r="Z50" s="2" t="n">
        <x:f>IF(Z41&lt;=0,1,0)</x:f>
        <x:v>1</x:v>
      </x:c>
      <x:c r="AA50" s="2" t="n">
        <x:f>IF(AA41&lt;=0,1,0)</x:f>
        <x:v>1</x:v>
      </x:c>
      <x:c r="AB50" s="2" t="n">
        <x:f>IF(AB41&lt;=0,1,0)</x:f>
        <x:v>1</x:v>
      </x:c>
      <x:c r="AC50" s="2" t="n">
        <x:f>IF(AC41&lt;=0,1,0)</x:f>
        <x:v>1</x:v>
      </x:c>
      <x:c r="AD50" s="2" t="n">
        <x:f>IF(AD41&lt;=0,1,0)</x:f>
        <x:v>1</x:v>
      </x:c>
      <x:c r="AE50" s="2" t="n">
        <x:f>IF(AE41&lt;=0,1,0)</x:f>
        <x:v>1</x:v>
      </x:c>
      <x:c r="AF50" s="2" t="n">
        <x:f>IF(AF41&lt;=0,1,0)</x:f>
        <x:v>1</x:v>
      </x:c>
      <x:c r="AG50" s="2" t="n">
        <x:f>IF(AG41&lt;=0,1,0)</x:f>
        <x:v>1</x:v>
      </x:c>
      <x:c r="AH50" s="2" t="n">
        <x:f>IF(AH41&lt;=0,1,0)</x:f>
        <x:v>1</x:v>
      </x:c>
      <x:c r="AI50" s="2" t="n">
        <x:f>IF(AI41&lt;=0,1,0)</x:f>
        <x:v>1</x:v>
      </x:c>
      <x:c r="AJ50" s="2" t="n">
        <x:f>IF(AJ41&lt;=0,1,0)</x:f>
        <x:v>1</x:v>
      </x:c>
      <x:c r="AK50" s="2" t="n">
        <x:f>IF(AK41&lt;=0,1,0)</x:f>
        <x:v>1</x:v>
      </x:c>
      <x:c r="AL50" s="2" t="n">
        <x:f>IF(AL41&lt;=0,1,0)</x:f>
        <x:v>1</x:v>
      </x:c>
      <x:c r="AM50" s="2" t="n">
        <x:f>IF(AM41&lt;=0,1,0)</x:f>
        <x:v>1</x:v>
      </x:c>
    </x:row>
    <x:row r="51" ht="21" customHeight="1">
      <x:c r="A51" s="1"/>
      <x:c r="B51" s="1"/>
      <x:c r="C51" s="1" t="str">
        <x:v>First reserve breach month</x:v>
      </x:c>
      <x:c r="D51" s="2" t="n">
        <x:f>IF(COUNTIFS(D49:AM49,1)=0,"n.a.",MATCH(1,D49:AM49,0))</x:f>
        <x:v>12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</x:row>
    <x:row r="52" ht="21" customHeight="1">
      <x:c r="A52" s="1"/>
      <x:c r="B52" s="1"/>
      <x:c r="C52" s="1" t="str">
        <x:v>First cash-out month</x:v>
      </x:c>
      <x:c r="D52" s="2" t="n">
        <x:f>IF(COUNTIFS(D50:AM50,1)=0,"n.a.",MATCH(1,D50:AM50,0))</x:f>
        <x:v>14</x:v>
      </x:c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</x:row>
    <x:row r="53" ht="21" customHeight="1">
      <x:c r="A53" s="1"/>
      <x:c r="B53" s="1"/>
      <x:c r="C53" s="1" t="str">
        <x:v>Latest raise-start month</x:v>
      </x:c>
      <x:c r="D53" s="14" t="n">
        <x:f>IF(ISNUMBER(D51),MAX(0,D51-'Assumptions'!$D$14-'Assumptions'!$D$15),"n.a.")</x:f>
        <x:v>3</x:v>
      </x:c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</x:row>
    <x:row r="54" ht="21" customHeight="1">
      <x:c r="A54" s="1"/>
      <x:c r="B54" s="1"/>
      <x:c r="C54" s="1" t="str">
        <x:v>Milestone month</x:v>
      </x:c>
      <x:c r="D54" s="14" t="n">
        <x:f>'Assumptions'!D16</x:f>
        <x:v>10</x:v>
      </x:c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</x:row>
    <x:row r="55" ht="21" customHeight="1">
      <x:c r="A55" s="1"/>
      <x:c r="B55" s="1"/>
      <x:c r="C55" s="1" t="str">
        <x:v>Cash at milestone / no funding</x:v>
      </x:c>
      <x:c r="D55" s="2" t="n">
        <x:f>INDEX(D41:AM41,1,D54)</x:f>
        <x:v>950000</x:v>
      </x:c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</x:row>
    <x:row r="56" ht="21" customHeight="1">
      <x:c r="A56" s="1"/>
      <x:c r="B56" s="1"/>
      <x:c r="C56" s="1" t="str">
        <x:v>Funding timing status</x:v>
      </x:c>
      <x:c r="D56" s="2" t="str">
        <x:f>IF(ISNUMBER(D53),IF(D54&gt;D53,"Milestone follows raise-start deadline","Milestone precedes raise-start deadline"),"No reserve breach within 36 months")</x:f>
        <x:v>Milestone follows raise-start deadline</x:v>
      </x:c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</x:row>
    <x:row r="57" ht="21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</x:row>
    <x:row r="58" ht="21" customHeight="1">
      <x:c r="A58" s="1"/>
      <x:c r="B58" s="1"/>
      <x:c r="C58" s="15" t="str">
        <x:v>Forecast review</x:v>
      </x:c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  <x:c r="N58" s="16"/>
      <x:c r="O58" s="16"/>
      <x:c r="P58" s="16"/>
      <x:c r="Q58" s="16"/>
      <x:c r="R58" s="16"/>
      <x:c r="S58" s="16"/>
      <x:c r="T58" s="16"/>
      <x:c r="U58" s="16"/>
      <x:c r="V58" s="16"/>
      <x:c r="W58" s="16"/>
      <x:c r="X58" s="16"/>
      <x:c r="Y58" s="16"/>
      <x:c r="Z58" s="16"/>
      <x:c r="AA58" s="16"/>
      <x:c r="AB58" s="16"/>
      <x:c r="AC58" s="16"/>
      <x:c r="AD58" s="16"/>
      <x:c r="AE58" s="16"/>
      <x:c r="AF58" s="16"/>
      <x:c r="AG58" s="16"/>
      <x:c r="AH58" s="16"/>
      <x:c r="AI58" s="16"/>
      <x:c r="AJ58" s="16"/>
      <x:c r="AK58" s="16"/>
      <x:c r="AL58" s="16"/>
      <x:c r="AM58" s="16"/>
    </x:row>
    <x:row r="59" ht="21" customHeight="1">
      <x:c r="A59" s="1"/>
      <x:c r="B59" s="1"/>
      <x:c r="C59" s="1" t="str">
        <x:v>AR roll-forward difference</x:v>
      </x:c>
      <x:c r="D59" s="25" t="n">
        <x:f>D18-(D16+D14-D17)</x:f>
        <x:v>0</x:v>
      </x:c>
      <x:c r="E59" s="25" t="n">
        <x:f>E18-(E16+E14-E17)</x:f>
        <x:v>0</x:v>
      </x:c>
      <x:c r="F59" s="25" t="n">
        <x:f>F18-(F16+F14-F17)</x:f>
        <x:v>0</x:v>
      </x:c>
      <x:c r="G59" s="25" t="n">
        <x:f>G18-(G16+G14-G17)</x:f>
        <x:v>0</x:v>
      </x:c>
      <x:c r="H59" s="25" t="n">
        <x:f>H18-(H16+H14-H17)</x:f>
        <x:v>0</x:v>
      </x:c>
      <x:c r="I59" s="25" t="n">
        <x:f>I18-(I16+I14-I17)</x:f>
        <x:v>0</x:v>
      </x:c>
      <x:c r="J59" s="25" t="n">
        <x:f>J18-(J16+J14-J17)</x:f>
        <x:v>0</x:v>
      </x:c>
      <x:c r="K59" s="25" t="n">
        <x:f>K18-(K16+K14-K17)</x:f>
        <x:v>0</x:v>
      </x:c>
      <x:c r="L59" s="25" t="n">
        <x:f>L18-(L16+L14-L17)</x:f>
        <x:v>0</x:v>
      </x:c>
      <x:c r="M59" s="25" t="n">
        <x:f>M18-(M16+M14-M17)</x:f>
        <x:v>0</x:v>
      </x:c>
      <x:c r="N59" s="25" t="n">
        <x:f>N18-(N16+N14-N17)</x:f>
        <x:v>0</x:v>
      </x:c>
      <x:c r="O59" s="25" t="n">
        <x:f>O18-(O16+O14-O17)</x:f>
        <x:v>0</x:v>
      </x:c>
      <x:c r="P59" s="25" t="n">
        <x:f>P18-(P16+P14-P17)</x:f>
        <x:v>0</x:v>
      </x:c>
      <x:c r="Q59" s="25" t="n">
        <x:f>Q18-(Q16+Q14-Q17)</x:f>
        <x:v>0</x:v>
      </x:c>
      <x:c r="R59" s="25" t="n">
        <x:f>R18-(R16+R14-R17)</x:f>
        <x:v>0</x:v>
      </x:c>
      <x:c r="S59" s="25" t="n">
        <x:f>S18-(S16+S14-S17)</x:f>
        <x:v>0</x:v>
      </x:c>
      <x:c r="T59" s="25" t="n">
        <x:f>T18-(T16+T14-T17)</x:f>
        <x:v>0</x:v>
      </x:c>
      <x:c r="U59" s="25" t="n">
        <x:f>U18-(U16+U14-U17)</x:f>
        <x:v>0</x:v>
      </x:c>
      <x:c r="V59" s="25" t="n">
        <x:f>V18-(V16+V14-V17)</x:f>
        <x:v>0</x:v>
      </x:c>
      <x:c r="W59" s="25" t="n">
        <x:f>W18-(W16+W14-W17)</x:f>
        <x:v>0</x:v>
      </x:c>
      <x:c r="X59" s="25" t="n">
        <x:f>X18-(X16+X14-X17)</x:f>
        <x:v>0</x:v>
      </x:c>
      <x:c r="Y59" s="25" t="n">
        <x:f>Y18-(Y16+Y14-Y17)</x:f>
        <x:v>0</x:v>
      </x:c>
      <x:c r="Z59" s="25" t="n">
        <x:f>Z18-(Z16+Z14-Z17)</x:f>
        <x:v>0</x:v>
      </x:c>
      <x:c r="AA59" s="25" t="n">
        <x:f>AA18-(AA16+AA14-AA17)</x:f>
        <x:v>0</x:v>
      </x:c>
      <x:c r="AB59" s="25" t="n">
        <x:f>AB18-(AB16+AB14-AB17)</x:f>
        <x:v>0</x:v>
      </x:c>
      <x:c r="AC59" s="25" t="n">
        <x:f>AC18-(AC16+AC14-AC17)</x:f>
        <x:v>0</x:v>
      </x:c>
      <x:c r="AD59" s="25" t="n">
        <x:f>AD18-(AD16+AD14-AD17)</x:f>
        <x:v>0</x:v>
      </x:c>
      <x:c r="AE59" s="25" t="n">
        <x:f>AE18-(AE16+AE14-AE17)</x:f>
        <x:v>0</x:v>
      </x:c>
      <x:c r="AF59" s="25" t="n">
        <x:f>AF18-(AF16+AF14-AF17)</x:f>
        <x:v>0</x:v>
      </x:c>
      <x:c r="AG59" s="25" t="n">
        <x:f>AG18-(AG16+AG14-AG17)</x:f>
        <x:v>0</x:v>
      </x:c>
      <x:c r="AH59" s="25" t="n">
        <x:f>AH18-(AH16+AH14-AH17)</x:f>
        <x:v>0</x:v>
      </x:c>
      <x:c r="AI59" s="25" t="n">
        <x:f>AI18-(AI16+AI14-AI17)</x:f>
        <x:v>0</x:v>
      </x:c>
      <x:c r="AJ59" s="25" t="n">
        <x:f>AJ18-(AJ16+AJ14-AJ17)</x:f>
        <x:v>0</x:v>
      </x:c>
      <x:c r="AK59" s="25" t="n">
        <x:f>AK18-(AK16+AK14-AK17)</x:f>
        <x:v>0</x:v>
      </x:c>
      <x:c r="AL59" s="25" t="n">
        <x:f>AL18-(AL16+AL14-AL17)</x:f>
        <x:v>0</x:v>
      </x:c>
      <x:c r="AM59" s="25" t="n">
        <x:f>AM18-(AM16+AM14-AM17)</x:f>
        <x:v>0</x:v>
      </x:c>
    </x:row>
    <x:row r="60" ht="21" customHeight="1">
      <x:c r="A60" s="1"/>
      <x:c r="B60" s="1"/>
      <x:c r="C60" s="1" t="str">
        <x:v>Cash roll-forward difference</x:v>
      </x:c>
      <x:c r="D60" s="25" t="n">
        <x:f>D41-(D36+D17-SUM(D32,D37:D39))</x:f>
        <x:v>0</x:v>
      </x:c>
      <x:c r="E60" s="25" t="n">
        <x:f>E41-(E36+E17-SUM(E32,E37:E39))</x:f>
        <x:v>0</x:v>
      </x:c>
      <x:c r="F60" s="25" t="n">
        <x:f>F41-(F36+F17-SUM(F32,F37:F39))</x:f>
        <x:v>0</x:v>
      </x:c>
      <x:c r="G60" s="25" t="n">
        <x:f>G41-(G36+G17-SUM(G32,G37:G39))</x:f>
        <x:v>0</x:v>
      </x:c>
      <x:c r="H60" s="25" t="n">
        <x:f>H41-(H36+H17-SUM(H32,H37:H39))</x:f>
        <x:v>0</x:v>
      </x:c>
      <x:c r="I60" s="25" t="n">
        <x:f>I41-(I36+I17-SUM(I32,I37:I39))</x:f>
        <x:v>0</x:v>
      </x:c>
      <x:c r="J60" s="25" t="n">
        <x:f>J41-(J36+J17-SUM(J32,J37:J39))</x:f>
        <x:v>0</x:v>
      </x:c>
      <x:c r="K60" s="25" t="n">
        <x:f>K41-(K36+K17-SUM(K32,K37:K39))</x:f>
        <x:v>0</x:v>
      </x:c>
      <x:c r="L60" s="25" t="n">
        <x:f>L41-(L36+L17-SUM(L32,L37:L39))</x:f>
        <x:v>0</x:v>
      </x:c>
      <x:c r="M60" s="25" t="n">
        <x:f>M41-(M36+M17-SUM(M32,M37:M39))</x:f>
        <x:v>0</x:v>
      </x:c>
      <x:c r="N60" s="25" t="n">
        <x:f>N41-(N36+N17-SUM(N32,N37:N39))</x:f>
        <x:v>0</x:v>
      </x:c>
      <x:c r="O60" s="25" t="n">
        <x:f>O41-(O36+O17-SUM(O32,O37:O39))</x:f>
        <x:v>0</x:v>
      </x:c>
      <x:c r="P60" s="25" t="n">
        <x:f>P41-(P36+P17-SUM(P32,P37:P39))</x:f>
        <x:v>0</x:v>
      </x:c>
      <x:c r="Q60" s="25" t="n">
        <x:f>Q41-(Q36+Q17-SUM(Q32,Q37:Q39))</x:f>
        <x:v>0</x:v>
      </x:c>
      <x:c r="R60" s="25" t="n">
        <x:f>R41-(R36+R17-SUM(R32,R37:R39))</x:f>
        <x:v>0</x:v>
      </x:c>
      <x:c r="S60" s="25" t="n">
        <x:f>S41-(S36+S17-SUM(S32,S37:S39))</x:f>
        <x:v>0</x:v>
      </x:c>
      <x:c r="T60" s="25" t="n">
        <x:f>T41-(T36+T17-SUM(T32,T37:T39))</x:f>
        <x:v>0</x:v>
      </x:c>
      <x:c r="U60" s="25" t="n">
        <x:f>U41-(U36+U17-SUM(U32,U37:U39))</x:f>
        <x:v>0</x:v>
      </x:c>
      <x:c r="V60" s="25" t="n">
        <x:f>V41-(V36+V17-SUM(V32,V37:V39))</x:f>
        <x:v>0</x:v>
      </x:c>
      <x:c r="W60" s="25" t="n">
        <x:f>W41-(W36+W17-SUM(W32,W37:W39))</x:f>
        <x:v>0</x:v>
      </x:c>
      <x:c r="X60" s="25" t="n">
        <x:f>X41-(X36+X17-SUM(X32,X37:X39))</x:f>
        <x:v>0</x:v>
      </x:c>
      <x:c r="Y60" s="25" t="n">
        <x:f>Y41-(Y36+Y17-SUM(Y32,Y37:Y39))</x:f>
        <x:v>0</x:v>
      </x:c>
      <x:c r="Z60" s="25" t="n">
        <x:f>Z41-(Z36+Z17-SUM(Z32,Z37:Z39))</x:f>
        <x:v>0</x:v>
      </x:c>
      <x:c r="AA60" s="25" t="n">
        <x:f>AA41-(AA36+AA17-SUM(AA32,AA37:AA39))</x:f>
        <x:v>0</x:v>
      </x:c>
      <x:c r="AB60" s="25" t="n">
        <x:f>AB41-(AB36+AB17-SUM(AB32,AB37:AB39))</x:f>
        <x:v>0</x:v>
      </x:c>
      <x:c r="AC60" s="25" t="n">
        <x:f>AC41-(AC36+AC17-SUM(AC32,AC37:AC39))</x:f>
        <x:v>0</x:v>
      </x:c>
      <x:c r="AD60" s="25" t="n">
        <x:f>AD41-(AD36+AD17-SUM(AD32,AD37:AD39))</x:f>
        <x:v>0</x:v>
      </x:c>
      <x:c r="AE60" s="25" t="n">
        <x:f>AE41-(AE36+AE17-SUM(AE32,AE37:AE39))</x:f>
        <x:v>0</x:v>
      </x:c>
      <x:c r="AF60" s="25" t="n">
        <x:f>AF41-(AF36+AF17-SUM(AF32,AF37:AF39))</x:f>
        <x:v>0</x:v>
      </x:c>
      <x:c r="AG60" s="25" t="n">
        <x:f>AG41-(AG36+AG17-SUM(AG32,AG37:AG39))</x:f>
        <x:v>0</x:v>
      </x:c>
      <x:c r="AH60" s="25" t="n">
        <x:f>AH41-(AH36+AH17-SUM(AH32,AH37:AH39))</x:f>
        <x:v>0</x:v>
      </x:c>
      <x:c r="AI60" s="25" t="n">
        <x:f>AI41-(AI36+AI17-SUM(AI32,AI37:AI39))</x:f>
        <x:v>0</x:v>
      </x:c>
      <x:c r="AJ60" s="25" t="n">
        <x:f>AJ41-(AJ36+AJ17-SUM(AJ32,AJ37:AJ39))</x:f>
        <x:v>0</x:v>
      </x:c>
      <x:c r="AK60" s="25" t="n">
        <x:f>AK41-(AK36+AK17-SUM(AK32,AK37:AK39))</x:f>
        <x:v>0</x:v>
      </x:c>
      <x:c r="AL60" s="25" t="n">
        <x:f>AL41-(AL36+AL17-SUM(AL32,AL37:AL39))</x:f>
        <x:v>0</x:v>
      </x:c>
      <x:c r="AM60" s="25" t="n">
        <x:f>AM41-(AM36+AM17-SUM(AM32,AM37:AM39))</x:f>
        <x:v>0</x:v>
      </x:c>
    </x:row>
    <x:row r="61" ht="21" customHeight="1">
      <x:c r="A61" s="1"/>
      <x:c r="B61" s="1"/>
      <x:c r="C61" s="1" t="str">
        <x:v>Payroll cost check difference</x:v>
      </x:c>
      <x:c r="D61" s="25" t="n">
        <x:f>D26-(D23*'Assumptions'!$D$11/12*(1+'Assumptions'!$D$12))</x:f>
        <x:v>0</x:v>
      </x:c>
      <x:c r="E61" s="25" t="n">
        <x:f>E26-(E23*'Assumptions'!$D$11/12*(1+'Assumptions'!$D$12))</x:f>
        <x:v>0</x:v>
      </x:c>
      <x:c r="F61" s="25" t="n">
        <x:f>F26-(F23*'Assumptions'!$D$11/12*(1+'Assumptions'!$D$12))</x:f>
        <x:v>0</x:v>
      </x:c>
      <x:c r="G61" s="25" t="n">
        <x:f>G26-(G23*'Assumptions'!$D$11/12*(1+'Assumptions'!$D$12))</x:f>
        <x:v>0</x:v>
      </x:c>
      <x:c r="H61" s="25" t="n">
        <x:f>H26-(H23*'Assumptions'!$D$11/12*(1+'Assumptions'!$D$12))</x:f>
        <x:v>0</x:v>
      </x:c>
      <x:c r="I61" s="25" t="n">
        <x:f>I26-(I23*'Assumptions'!$D$11/12*(1+'Assumptions'!$D$12))</x:f>
        <x:v>0</x:v>
      </x:c>
      <x:c r="J61" s="25" t="n">
        <x:f>J26-(J23*'Assumptions'!$D$11/12*(1+'Assumptions'!$D$12))</x:f>
        <x:v>0</x:v>
      </x:c>
      <x:c r="K61" s="25" t="n">
        <x:f>K26-(K23*'Assumptions'!$D$11/12*(1+'Assumptions'!$D$12))</x:f>
        <x:v>0</x:v>
      </x:c>
      <x:c r="L61" s="25" t="n">
        <x:f>L26-(L23*'Assumptions'!$D$11/12*(1+'Assumptions'!$D$12))</x:f>
        <x:v>0</x:v>
      </x:c>
      <x:c r="M61" s="25" t="n">
        <x:f>M26-(M23*'Assumptions'!$D$11/12*(1+'Assumptions'!$D$12))</x:f>
        <x:v>0</x:v>
      </x:c>
      <x:c r="N61" s="25" t="n">
        <x:f>N26-(N23*'Assumptions'!$D$11/12*(1+'Assumptions'!$D$12))</x:f>
        <x:v>0</x:v>
      </x:c>
      <x:c r="O61" s="25" t="n">
        <x:f>O26-(O23*'Assumptions'!$D$11/12*(1+'Assumptions'!$D$12))</x:f>
        <x:v>0</x:v>
      </x:c>
      <x:c r="P61" s="25" t="n">
        <x:f>P26-(P23*'Assumptions'!$D$11/12*(1+'Assumptions'!$D$12))</x:f>
        <x:v>0</x:v>
      </x:c>
      <x:c r="Q61" s="25" t="n">
        <x:f>Q26-(Q23*'Assumptions'!$D$11/12*(1+'Assumptions'!$D$12))</x:f>
        <x:v>0</x:v>
      </x:c>
      <x:c r="R61" s="25" t="n">
        <x:f>R26-(R23*'Assumptions'!$D$11/12*(1+'Assumptions'!$D$12))</x:f>
        <x:v>0</x:v>
      </x:c>
      <x:c r="S61" s="25" t="n">
        <x:f>S26-(S23*'Assumptions'!$D$11/12*(1+'Assumptions'!$D$12))</x:f>
        <x:v>0</x:v>
      </x:c>
      <x:c r="T61" s="25" t="n">
        <x:f>T26-(T23*'Assumptions'!$D$11/12*(1+'Assumptions'!$D$12))</x:f>
        <x:v>0</x:v>
      </x:c>
      <x:c r="U61" s="25" t="n">
        <x:f>U26-(U23*'Assumptions'!$D$11/12*(1+'Assumptions'!$D$12))</x:f>
        <x:v>0</x:v>
      </x:c>
      <x:c r="V61" s="25" t="n">
        <x:f>V26-(V23*'Assumptions'!$D$11/12*(1+'Assumptions'!$D$12))</x:f>
        <x:v>0</x:v>
      </x:c>
      <x:c r="W61" s="25" t="n">
        <x:f>W26-(W23*'Assumptions'!$D$11/12*(1+'Assumptions'!$D$12))</x:f>
        <x:v>0</x:v>
      </x:c>
      <x:c r="X61" s="25" t="n">
        <x:f>X26-(X23*'Assumptions'!$D$11/12*(1+'Assumptions'!$D$12))</x:f>
        <x:v>0</x:v>
      </x:c>
      <x:c r="Y61" s="25" t="n">
        <x:f>Y26-(Y23*'Assumptions'!$D$11/12*(1+'Assumptions'!$D$12))</x:f>
        <x:v>0</x:v>
      </x:c>
      <x:c r="Z61" s="25" t="n">
        <x:f>Z26-(Z23*'Assumptions'!$D$11/12*(1+'Assumptions'!$D$12))</x:f>
        <x:v>0</x:v>
      </x:c>
      <x:c r="AA61" s="25" t="n">
        <x:f>AA26-(AA23*'Assumptions'!$D$11/12*(1+'Assumptions'!$D$12))</x:f>
        <x:v>0</x:v>
      </x:c>
      <x:c r="AB61" s="25" t="n">
        <x:f>AB26-(AB23*'Assumptions'!$D$11/12*(1+'Assumptions'!$D$12))</x:f>
        <x:v>0</x:v>
      </x:c>
      <x:c r="AC61" s="25" t="n">
        <x:f>AC26-(AC23*'Assumptions'!$D$11/12*(1+'Assumptions'!$D$12))</x:f>
        <x:v>0</x:v>
      </x:c>
      <x:c r="AD61" s="25" t="n">
        <x:f>AD26-(AD23*'Assumptions'!$D$11/12*(1+'Assumptions'!$D$12))</x:f>
        <x:v>0</x:v>
      </x:c>
      <x:c r="AE61" s="25" t="n">
        <x:f>AE26-(AE23*'Assumptions'!$D$11/12*(1+'Assumptions'!$D$12))</x:f>
        <x:v>0</x:v>
      </x:c>
      <x:c r="AF61" s="25" t="n">
        <x:f>AF26-(AF23*'Assumptions'!$D$11/12*(1+'Assumptions'!$D$12))</x:f>
        <x:v>0</x:v>
      </x:c>
      <x:c r="AG61" s="25" t="n">
        <x:f>AG26-(AG23*'Assumptions'!$D$11/12*(1+'Assumptions'!$D$12))</x:f>
        <x:v>0</x:v>
      </x:c>
      <x:c r="AH61" s="25" t="n">
        <x:f>AH26-(AH23*'Assumptions'!$D$11/12*(1+'Assumptions'!$D$12))</x:f>
        <x:v>0</x:v>
      </x:c>
      <x:c r="AI61" s="25" t="n">
        <x:f>AI26-(AI23*'Assumptions'!$D$11/12*(1+'Assumptions'!$D$12))</x:f>
        <x:v>0</x:v>
      </x:c>
      <x:c r="AJ61" s="25" t="n">
        <x:f>AJ26-(AJ23*'Assumptions'!$D$11/12*(1+'Assumptions'!$D$12))</x:f>
        <x:v>0</x:v>
      </x:c>
      <x:c r="AK61" s="25" t="n">
        <x:f>AK26-(AK23*'Assumptions'!$D$11/12*(1+'Assumptions'!$D$12))</x:f>
        <x:v>0</x:v>
      </x:c>
      <x:c r="AL61" s="25" t="n">
        <x:f>AL26-(AL23*'Assumptions'!$D$11/12*(1+'Assumptions'!$D$12))</x:f>
        <x:v>0</x:v>
      </x:c>
      <x:c r="AM61" s="25" t="n">
        <x:f>AM26-(AM23*'Assumptions'!$D$11/12*(1+'Assumptions'!$D$12))</x:f>
        <x:v>0</x:v>
      </x:c>
    </x:row>
    <x:row r="62" ht="21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2"/>
      <x:c r="AK62" s="2"/>
      <x:c r="AL62" s="2"/>
      <x:c r="AM62" s="2"/>
    </x:row>
    <x:row r="63" ht="21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  <x:c r="AH63" s="2"/>
      <x:c r="AI63" s="2"/>
      <x:c r="AJ63" s="2"/>
      <x:c r="AK63" s="2"/>
      <x:c r="AL63" s="2"/>
      <x:c r="AM63" s="2"/>
    </x:row>
    <x:row r="64" ht="21" customHeight="1">
      <x:c r="A64" s="1"/>
      <x:c r="B64" s="1"/>
      <x:c r="C64" s="1" t="str">
        <x:v>Negative balances show the funding gap. They do not represent available overdraft capacity.</x:v>
      </x:c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2"/>
      <x:c r="AK64" s="2"/>
      <x:c r="AL64" s="2"/>
      <x:c r="AM64" s="2"/>
    </x:row>
    <x:row r="65" ht="21" customHeight="1">
      <x:c r="A65" s="1"/>
      <x:c r="B65" s="1"/>
      <x:c r="C65" s="1" t="str">
        <x:v>Runway flags use month-end balances. Review daily or weekly timing near the reserve.</x:v>
      </x:c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2"/>
      <x:c r="AK65" s="2"/>
      <x:c r="AL65" s="2"/>
      <x:c r="AM65" s="2"/>
    </x:row>
    <x:row r="66" ht="21" customHeight="1">
      <x:c r="A66" s="1"/>
      <x:c r="B66" s="1"/>
      <x:c r="C66" s="1" t="str">
        <x:v>n.a. = no breach within the forecast horizon. It does not mean unlimited runway.</x:v>
      </x:c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2"/>
      <x:c r="AK66" s="2"/>
      <x:c r="AL66" s="2"/>
      <x:c r="AM66" s="2"/>
    </x:row>
    <x:row r="67" ht="21" customHeight="1">
      <x:c r="A67" s="1"/>
      <x:c r="B67" s="1"/>
      <x:c r="C67" s="1" t="str">
        <x:v>Raise-start deadline is approximate and uses the first reserve-breach month less lead time and buffer.</x:v>
      </x:c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2"/>
      <x:c r="AK67" s="2"/>
      <x:c r="AL67" s="2"/>
      <x:c r="AM67" s="2"/>
    </x:row>
    <x:row r="68" ht="21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2"/>
      <x:c r="AK68" s="2"/>
      <x:c r="AL68" s="2"/>
      <x:c r="AM68" s="2"/>
    </x:row>
    <x:row r="69" ht="21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2"/>
      <x:c r="AK69" s="2"/>
      <x:c r="AL69" s="2"/>
      <x:c r="AM69" s="2"/>
    </x:row>
    <x:row r="70" ht="21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2"/>
      <x:c r="AK70" s="2"/>
      <x:c r="AL70" s="2"/>
      <x:c r="AM70" s="2"/>
    </x:row>
  </x:sheetData>
  <x:conditionalFormatting sqref="D43:AM43">
    <x:cfRule type="cellIs" dxfId="0" priority="1" operator="lessThan">
      <x:formula>0</x:formula>
    </x:cfRule>
  </x:conditionalFormatting>
  <x:pageMargins left="0.7" right="0.7" top="0.75" bottom="0.75" header="0.3" footer="0.3"/>
</x:worksheet>
</file>